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codeName="ЭтаКнига" defaultThemeVersion="124226"/>
  <bookViews>
    <workbookView xWindow="0" yWindow="0" windowWidth="20490" windowHeight="7755" tabRatio="226" firstSheet="5" activeTab="5"/>
  </bookViews>
  <sheets>
    <sheet name="Недвижимость" sheetId="13" r:id="rId1"/>
    <sheet name="Особо ценное" sheetId="2" r:id="rId2"/>
    <sheet name="МУП, МУ" sheetId="3" r:id="rId3"/>
    <sheet name="ЗУ " sheetId="8" r:id="rId4"/>
    <sheet name="акции, доли" sheetId="4" r:id="rId5"/>
    <sheet name="дороги 2020" sheetId="9" r:id="rId6"/>
  </sheets>
  <definedNames>
    <definedName name="_xlnm._FilterDatabase" localSheetId="5" hidden="1">'дороги 2020'!$A$5:$R$204</definedName>
    <definedName name="_xlnm._FilterDatabase" localSheetId="3" hidden="1">'ЗУ '!$A$6:$Q$137</definedName>
    <definedName name="_xlnm._FilterDatabase" localSheetId="0" hidden="1">Недвижимость!$A$4:$BO$4</definedName>
    <definedName name="_xlnm._FilterDatabase" localSheetId="1" hidden="1">'Особо ценное'!$A$3:$DM$86</definedName>
    <definedName name="_xlnm.Print_Area" localSheetId="3">'ЗУ '!$A$1:$Q$164</definedName>
    <definedName name="_xlnm.Print_Area" localSheetId="2">'МУП, МУ'!$A$1:$O$20</definedName>
  </definedNames>
  <calcPr calcId="144525" refMode="R1C1"/>
</workbook>
</file>

<file path=xl/calcChain.xml><?xml version="1.0" encoding="utf-8"?>
<calcChain xmlns="http://schemas.openxmlformats.org/spreadsheetml/2006/main">
  <c r="L58" i="13" l="1"/>
  <c r="I58" i="13"/>
  <c r="K20" i="3" l="1"/>
  <c r="J20" i="3"/>
  <c r="K19" i="3"/>
  <c r="J19" i="3"/>
  <c r="K18" i="3"/>
  <c r="J18" i="3"/>
  <c r="H9" i="2" l="1"/>
  <c r="A12" i="2"/>
  <c r="G6" i="2" l="1"/>
  <c r="I123" i="13" l="1"/>
  <c r="I122" i="13"/>
  <c r="A20" i="2" l="1"/>
  <c r="I18" i="2"/>
  <c r="G17" i="2"/>
  <c r="F18" i="2"/>
  <c r="L68" i="13" l="1"/>
  <c r="I68" i="13"/>
  <c r="L122" i="13"/>
  <c r="J89" i="13" l="1"/>
  <c r="K89" i="13" s="1"/>
  <c r="J121" i="13"/>
  <c r="K121" i="13" s="1"/>
  <c r="J56" i="13"/>
  <c r="K56" i="13" s="1"/>
  <c r="J55" i="13"/>
  <c r="K55" i="13" s="1"/>
  <c r="J54" i="13"/>
  <c r="K54" i="13" s="1"/>
  <c r="J53" i="13"/>
  <c r="K53" i="13" s="1"/>
  <c r="J52" i="13"/>
  <c r="K52" i="13" s="1"/>
  <c r="J51" i="13"/>
  <c r="K51" i="13" s="1"/>
  <c r="J50" i="13"/>
  <c r="K50" i="13" s="1"/>
  <c r="J49" i="13"/>
  <c r="K49" i="13" s="1"/>
  <c r="J48" i="13"/>
  <c r="K48" i="13" s="1"/>
  <c r="J120" i="13"/>
  <c r="K120" i="13" s="1"/>
  <c r="J119" i="13"/>
  <c r="K119" i="13" s="1"/>
  <c r="J47" i="13"/>
  <c r="K47" i="13" s="1"/>
  <c r="J67" i="13"/>
  <c r="K67" i="13" s="1"/>
  <c r="J118" i="13"/>
  <c r="K118" i="13" s="1"/>
  <c r="J46" i="13"/>
  <c r="K46" i="13" s="1"/>
  <c r="J45" i="13"/>
  <c r="K45" i="13" s="1"/>
  <c r="J44" i="13"/>
  <c r="K44" i="13" s="1"/>
  <c r="J43" i="13"/>
  <c r="K43" i="13" s="1"/>
  <c r="J42" i="13"/>
  <c r="K42" i="13" s="1"/>
  <c r="J117" i="13"/>
  <c r="K117" i="13" s="1"/>
  <c r="J116" i="13"/>
  <c r="K116" i="13" s="1"/>
  <c r="J66" i="13"/>
  <c r="K66" i="13" s="1"/>
  <c r="J65" i="13"/>
  <c r="K65" i="13" s="1"/>
  <c r="J115" i="13"/>
  <c r="K115" i="13" s="1"/>
  <c r="J114" i="13"/>
  <c r="K114" i="13" s="1"/>
  <c r="J113" i="13"/>
  <c r="K113" i="13" s="1"/>
  <c r="J112" i="13"/>
  <c r="K112" i="13" s="1"/>
  <c r="J111" i="13"/>
  <c r="K111" i="13" s="1"/>
  <c r="J110" i="13"/>
  <c r="K110" i="13" s="1"/>
  <c r="J109" i="13"/>
  <c r="K109" i="13" s="1"/>
  <c r="J108" i="13"/>
  <c r="K108" i="13" s="1"/>
  <c r="J107" i="13"/>
  <c r="K107" i="13" s="1"/>
  <c r="J106" i="13"/>
  <c r="K106" i="13" s="1"/>
  <c r="J105" i="13"/>
  <c r="K105" i="13" s="1"/>
  <c r="J104" i="13"/>
  <c r="K104" i="13" s="1"/>
  <c r="J103" i="13"/>
  <c r="K103" i="13" s="1"/>
  <c r="J102" i="13"/>
  <c r="K102" i="13" s="1"/>
  <c r="J101" i="13"/>
  <c r="K101" i="13" s="1"/>
  <c r="J64" i="13"/>
  <c r="K64" i="13" s="1"/>
  <c r="J100" i="13"/>
  <c r="K100" i="13" s="1"/>
  <c r="J99" i="13"/>
  <c r="K99" i="13" s="1"/>
  <c r="J96" i="13"/>
  <c r="K96" i="13" s="1"/>
  <c r="J95" i="13"/>
  <c r="K95" i="13" s="1"/>
  <c r="J94" i="13"/>
  <c r="K94" i="13" s="1"/>
  <c r="J98" i="13"/>
  <c r="K98" i="13" s="1"/>
  <c r="J97" i="13"/>
  <c r="K97" i="13" s="1"/>
  <c r="J93" i="13"/>
  <c r="K93" i="13" s="1"/>
  <c r="J92" i="13"/>
  <c r="K92" i="13" s="1"/>
  <c r="J91" i="13"/>
  <c r="K91" i="13" s="1"/>
  <c r="J90" i="13"/>
  <c r="K90" i="13" s="1"/>
  <c r="N88" i="13"/>
  <c r="J88" i="13"/>
  <c r="K88" i="13" s="1"/>
  <c r="J85" i="13"/>
  <c r="K85" i="13" s="1"/>
  <c r="J84" i="13"/>
  <c r="K84" i="13" s="1"/>
  <c r="J87" i="13"/>
  <c r="K87" i="13" s="1"/>
  <c r="J86" i="13"/>
  <c r="K86" i="13" s="1"/>
  <c r="J83" i="13"/>
  <c r="K83" i="13" s="1"/>
  <c r="J81" i="13"/>
  <c r="K81" i="13" s="1"/>
  <c r="J79" i="13"/>
  <c r="K79" i="13" s="1"/>
  <c r="J63" i="13"/>
  <c r="K63" i="13" s="1"/>
  <c r="J78" i="13"/>
  <c r="K78" i="13" s="1"/>
  <c r="L77" i="13"/>
  <c r="I77" i="13"/>
  <c r="J76" i="13"/>
  <c r="K76" i="13" s="1"/>
  <c r="L74" i="13"/>
  <c r="I74" i="13"/>
  <c r="J73" i="13"/>
  <c r="K73" i="13" s="1"/>
  <c r="L71" i="13"/>
  <c r="I71" i="13"/>
  <c r="J70" i="13"/>
  <c r="K70" i="13" s="1"/>
  <c r="J62" i="13"/>
  <c r="K62" i="13" s="1"/>
  <c r="J61" i="13"/>
  <c r="K61" i="13" s="1"/>
  <c r="J60" i="13"/>
  <c r="K60" i="13" s="1"/>
  <c r="J41" i="13"/>
  <c r="K41" i="13" s="1"/>
  <c r="J40" i="13"/>
  <c r="K40" i="13" s="1"/>
  <c r="J39" i="13"/>
  <c r="K39" i="13" s="1"/>
  <c r="J38" i="13"/>
  <c r="K38" i="13" s="1"/>
  <c r="J37" i="13"/>
  <c r="K37" i="13" s="1"/>
  <c r="J36" i="13"/>
  <c r="K36" i="13" s="1"/>
  <c r="J35" i="13"/>
  <c r="K35" i="13" s="1"/>
  <c r="J34" i="13"/>
  <c r="J33" i="13"/>
  <c r="K33" i="13" s="1"/>
  <c r="J32" i="13"/>
  <c r="K32" i="13" s="1"/>
  <c r="J31" i="13"/>
  <c r="K31" i="13" s="1"/>
  <c r="J30" i="13"/>
  <c r="K30" i="13" s="1"/>
  <c r="J29" i="13"/>
  <c r="K29" i="13" s="1"/>
  <c r="J28" i="13"/>
  <c r="K28" i="13" s="1"/>
  <c r="J27" i="13"/>
  <c r="K27" i="13" s="1"/>
  <c r="J26" i="13"/>
  <c r="K26" i="13" s="1"/>
  <c r="J25" i="13"/>
  <c r="K25" i="13" s="1"/>
  <c r="J24" i="13"/>
  <c r="K24" i="13" s="1"/>
  <c r="J23" i="13"/>
  <c r="K23" i="13" s="1"/>
  <c r="J22" i="13"/>
  <c r="K22" i="13" s="1"/>
  <c r="J21" i="13"/>
  <c r="K21" i="13" s="1"/>
  <c r="J20" i="13"/>
  <c r="K20" i="13" s="1"/>
  <c r="J19" i="13"/>
  <c r="K19" i="13" s="1"/>
  <c r="J18" i="13"/>
  <c r="K18" i="13" s="1"/>
  <c r="J17" i="13"/>
  <c r="K17" i="13" s="1"/>
  <c r="J16" i="13"/>
  <c r="K16" i="13" s="1"/>
  <c r="J15" i="13"/>
  <c r="K15" i="13" s="1"/>
  <c r="J14" i="13"/>
  <c r="K14" i="13" s="1"/>
  <c r="J13" i="13"/>
  <c r="K13" i="13" s="1"/>
  <c r="J12" i="13"/>
  <c r="K12" i="13" s="1"/>
  <c r="J11" i="13"/>
  <c r="K11" i="13" s="1"/>
  <c r="J10" i="13"/>
  <c r="K10" i="13" s="1"/>
  <c r="J9" i="13"/>
  <c r="K9" i="13" s="1"/>
  <c r="J8" i="13"/>
  <c r="K8" i="13" s="1"/>
  <c r="J7" i="13"/>
  <c r="K7" i="13" s="1"/>
  <c r="J6" i="13"/>
  <c r="K6" i="13" s="1"/>
  <c r="J5" i="13"/>
  <c r="K5" i="13" s="1"/>
  <c r="L123" i="13" l="1"/>
  <c r="F10" i="2" l="1"/>
  <c r="I10" i="2"/>
  <c r="G8" i="2"/>
  <c r="H8" i="2" s="1"/>
  <c r="F84" i="2"/>
  <c r="H77" i="9" l="1"/>
  <c r="F87" i="2" l="1"/>
  <c r="G7" i="2" l="1"/>
  <c r="H7" i="2" s="1"/>
  <c r="I87" i="2" l="1"/>
  <c r="F81" i="2"/>
  <c r="G80" i="2" l="1"/>
  <c r="H80" i="2" s="1"/>
  <c r="I81" i="2"/>
  <c r="F52" i="2"/>
  <c r="F29" i="2"/>
  <c r="K201" i="9" l="1"/>
  <c r="I201" i="9"/>
  <c r="H146" i="9"/>
  <c r="H137" i="9"/>
  <c r="K118" i="9"/>
  <c r="K55" i="9"/>
  <c r="K38" i="9"/>
  <c r="K26" i="9"/>
  <c r="K24" i="9"/>
  <c r="G15" i="2" l="1"/>
  <c r="H15" i="2" s="1"/>
  <c r="G86" i="2" l="1"/>
  <c r="G85" i="2"/>
  <c r="G84" i="2"/>
  <c r="G83" i="2"/>
  <c r="K10" i="3" l="1"/>
  <c r="F30" i="2" l="1"/>
  <c r="I24" i="2"/>
  <c r="K15" i="3" s="1"/>
  <c r="F24" i="2"/>
  <c r="J15" i="3" s="1"/>
  <c r="H6" i="2" l="1"/>
  <c r="A12" i="8" l="1"/>
  <c r="A13" i="8" s="1"/>
  <c r="A14" i="8" s="1"/>
  <c r="A15" i="8" s="1"/>
  <c r="A16" i="8" s="1"/>
  <c r="A17" i="8" s="1"/>
  <c r="A18" i="8" s="1"/>
  <c r="A19" i="8" s="1"/>
  <c r="A20" i="8" s="1"/>
  <c r="A21" i="8" s="1"/>
  <c r="A22" i="8" s="1"/>
  <c r="A23" i="8" s="1"/>
  <c r="A24" i="8" s="1"/>
  <c r="A25" i="8" s="1"/>
  <c r="A26" i="8" s="1"/>
  <c r="A27" i="8" s="1"/>
  <c r="A28" i="8" s="1"/>
  <c r="A29" i="8" s="1"/>
  <c r="A30" i="8" s="1"/>
  <c r="A31" i="8" s="1"/>
  <c r="A32" i="8" s="1"/>
  <c r="A33" i="8" s="1"/>
  <c r="A34" i="8" s="1"/>
  <c r="A35" i="8" s="1"/>
  <c r="A36" i="8" s="1"/>
  <c r="A37" i="8" s="1"/>
  <c r="A38" i="8" s="1"/>
  <c r="A39" i="8" s="1"/>
  <c r="A40" i="8" s="1"/>
  <c r="A41" i="8" s="1"/>
  <c r="A42" i="8" s="1"/>
  <c r="A43" i="8" s="1"/>
  <c r="A44" i="8" s="1"/>
  <c r="A45" i="8" s="1"/>
  <c r="A46" i="8" s="1"/>
  <c r="A47" i="8" s="1"/>
  <c r="A48" i="8" s="1"/>
  <c r="A49" i="8" s="1"/>
  <c r="A50" i="8" s="1"/>
  <c r="A51" i="8" s="1"/>
  <c r="A52" i="8" s="1"/>
  <c r="A53" i="8" s="1"/>
  <c r="A54" i="8" s="1"/>
  <c r="A55" i="8" s="1"/>
  <c r="A56" i="8" s="1"/>
  <c r="A57" i="8" s="1"/>
  <c r="A58" i="8" s="1"/>
  <c r="A59" i="8" s="1"/>
  <c r="A60" i="8" s="1"/>
  <c r="A61" i="8" s="1"/>
  <c r="A62" i="8" s="1"/>
  <c r="A63" i="8" s="1"/>
  <c r="A64" i="8" s="1"/>
  <c r="A65" i="8" s="1"/>
  <c r="A66" i="8" s="1"/>
  <c r="A67" i="8" s="1"/>
  <c r="A68" i="8" s="1"/>
  <c r="A69" i="8" s="1"/>
  <c r="A70" i="8" s="1"/>
  <c r="A71" i="8" s="1"/>
  <c r="A72" i="8" s="1"/>
  <c r="A73" i="8" s="1"/>
  <c r="A74" i="8" s="1"/>
  <c r="A75" i="8" s="1"/>
  <c r="A76" i="8" s="1"/>
  <c r="A77" i="8" s="1"/>
  <c r="A78" i="8" s="1"/>
  <c r="A79" i="8" s="1"/>
  <c r="A80" i="8" s="1"/>
  <c r="A81" i="8" s="1"/>
  <c r="A82" i="8" s="1"/>
  <c r="A83" i="8" s="1"/>
  <c r="A84" i="8" s="1"/>
  <c r="A85" i="8" s="1"/>
  <c r="A86" i="8" s="1"/>
  <c r="A87" i="8" s="1"/>
  <c r="A88" i="8" s="1"/>
  <c r="A89" i="8" s="1"/>
  <c r="A90" i="8" s="1"/>
  <c r="A91" i="8" s="1"/>
  <c r="A92" i="8" s="1"/>
  <c r="A93" i="8" s="1"/>
  <c r="A94" i="8" s="1"/>
  <c r="A95" i="8" s="1"/>
  <c r="A96" i="8" s="1"/>
  <c r="A97" i="8" s="1"/>
  <c r="A98" i="8" s="1"/>
  <c r="A99" i="8" s="1"/>
  <c r="A100" i="8" s="1"/>
  <c r="A101" i="8" s="1"/>
  <c r="A102" i="8" s="1"/>
  <c r="A103" i="8" s="1"/>
  <c r="A104" i="8" s="1"/>
  <c r="A105" i="8" s="1"/>
  <c r="A106" i="8" s="1"/>
  <c r="A107" i="8" s="1"/>
  <c r="A108" i="8" s="1"/>
  <c r="A109" i="8" s="1"/>
  <c r="A110" i="8" s="1"/>
  <c r="A111" i="8" s="1"/>
  <c r="A112" i="8" s="1"/>
  <c r="A113" i="8" s="1"/>
  <c r="A114" i="8" s="1"/>
  <c r="A115" i="8" s="1"/>
  <c r="A116" i="8" s="1"/>
  <c r="A117" i="8" s="1"/>
  <c r="A118" i="8" s="1"/>
  <c r="A119" i="8" s="1"/>
  <c r="A120" i="8" s="1"/>
  <c r="A121" i="8" s="1"/>
  <c r="A122" i="8" s="1"/>
  <c r="A123" i="8" s="1"/>
  <c r="A124" i="8" s="1"/>
  <c r="A125" i="8" s="1"/>
  <c r="A126" i="8" s="1"/>
  <c r="A127" i="8" s="1"/>
  <c r="A128" i="8" s="1"/>
  <c r="A129" i="8" s="1"/>
  <c r="A130" i="8" s="1"/>
  <c r="A131" i="8" s="1"/>
  <c r="A132" i="8" s="1"/>
  <c r="A133" i="8" s="1"/>
  <c r="A134" i="8" s="1"/>
  <c r="A135" i="8" s="1"/>
  <c r="A136" i="8" s="1"/>
  <c r="A137" i="8" s="1"/>
  <c r="A138" i="8" s="1"/>
  <c r="A139" i="8" s="1"/>
  <c r="A140" i="8" s="1"/>
  <c r="A141" i="8" s="1"/>
  <c r="A142" i="8" s="1"/>
  <c r="A143" i="8" s="1"/>
  <c r="H86" i="2"/>
  <c r="H85" i="2"/>
  <c r="H84" i="2"/>
  <c r="H83" i="2"/>
  <c r="G78" i="2"/>
  <c r="H78" i="2" s="1"/>
  <c r="G77" i="2"/>
  <c r="H77" i="2" s="1"/>
  <c r="G76" i="2"/>
  <c r="H76" i="2" s="1"/>
  <c r="G75" i="2"/>
  <c r="H75" i="2" s="1"/>
  <c r="G74" i="2"/>
  <c r="H74" i="2" s="1"/>
  <c r="G73" i="2"/>
  <c r="H73" i="2" s="1"/>
  <c r="G72" i="2"/>
  <c r="H72" i="2" s="1"/>
  <c r="G71" i="2"/>
  <c r="H71" i="2" s="1"/>
  <c r="G70" i="2"/>
  <c r="H70" i="2" s="1"/>
  <c r="G69" i="2"/>
  <c r="H69" i="2" s="1"/>
  <c r="G68" i="2"/>
  <c r="H68" i="2" s="1"/>
  <c r="G67" i="2"/>
  <c r="H67" i="2" s="1"/>
  <c r="G66" i="2"/>
  <c r="H66" i="2" s="1"/>
  <c r="G65" i="2"/>
  <c r="H65" i="2" s="1"/>
  <c r="G64" i="2"/>
  <c r="H64" i="2" s="1"/>
  <c r="G63" i="2"/>
  <c r="H63" i="2" s="1"/>
  <c r="G62" i="2"/>
  <c r="H62" i="2" s="1"/>
  <c r="G61" i="2"/>
  <c r="H61" i="2" s="1"/>
  <c r="G60" i="2"/>
  <c r="H60" i="2" s="1"/>
  <c r="G59" i="2"/>
  <c r="H59" i="2" s="1"/>
  <c r="G58" i="2"/>
  <c r="H58" i="2" s="1"/>
  <c r="G57" i="2"/>
  <c r="H57" i="2" s="1"/>
  <c r="G56" i="2"/>
  <c r="H56" i="2" s="1"/>
  <c r="G55" i="2"/>
  <c r="H55" i="2" s="1"/>
  <c r="G79" i="2"/>
  <c r="H79" i="2" s="1"/>
  <c r="I52" i="2"/>
  <c r="G51" i="2"/>
  <c r="H51" i="2" s="1"/>
  <c r="G50" i="2"/>
  <c r="H50" i="2" s="1"/>
  <c r="G49" i="2"/>
  <c r="H49" i="2" s="1"/>
  <c r="G48" i="2"/>
  <c r="H48" i="2" s="1"/>
  <c r="G47" i="2"/>
  <c r="H47" i="2" s="1"/>
  <c r="G46" i="2"/>
  <c r="H46" i="2" s="1"/>
  <c r="G45" i="2"/>
  <c r="H45" i="2" s="1"/>
  <c r="G44" i="2"/>
  <c r="H44" i="2" s="1"/>
  <c r="G43" i="2"/>
  <c r="H43" i="2" s="1"/>
  <c r="G42" i="2"/>
  <c r="H42" i="2" s="1"/>
  <c r="G41" i="2"/>
  <c r="H41" i="2" s="1"/>
  <c r="G40" i="2"/>
  <c r="H40" i="2" s="1"/>
  <c r="G39" i="2"/>
  <c r="H39" i="2" s="1"/>
  <c r="G38" i="2"/>
  <c r="H38" i="2" s="1"/>
  <c r="G37" i="2"/>
  <c r="H37" i="2" s="1"/>
  <c r="G36" i="2"/>
  <c r="H36" i="2" s="1"/>
  <c r="G35" i="2"/>
  <c r="H35" i="2" s="1"/>
  <c r="G34" i="2"/>
  <c r="H34" i="2" s="1"/>
  <c r="G33" i="2"/>
  <c r="H33" i="2" s="1"/>
  <c r="G32" i="2"/>
  <c r="H32" i="2" s="1"/>
  <c r="I30" i="2"/>
  <c r="G29" i="2"/>
  <c r="H29" i="2" s="1"/>
  <c r="G28" i="2"/>
  <c r="H28" i="2" s="1"/>
  <c r="G27" i="2"/>
  <c r="H27" i="2" s="1"/>
  <c r="G26" i="2"/>
  <c r="H26" i="2" s="1"/>
  <c r="G23" i="2"/>
  <c r="H23" i="2" s="1"/>
  <c r="I21" i="2"/>
  <c r="K14" i="3" s="1"/>
  <c r="F21" i="2"/>
  <c r="F88" i="2" s="1"/>
  <c r="G20" i="2"/>
  <c r="H20" i="2" s="1"/>
  <c r="H17" i="2"/>
  <c r="G14" i="2"/>
  <c r="H14" i="2" s="1"/>
  <c r="G13" i="2"/>
  <c r="H13" i="2" s="1"/>
  <c r="G12" i="2"/>
  <c r="H12" i="2" s="1"/>
  <c r="A13" i="2"/>
  <c r="A14" i="2" s="1"/>
  <c r="A15" i="2" s="1"/>
  <c r="A23" i="2" s="1"/>
  <c r="A26" i="2" s="1"/>
  <c r="G5" i="2"/>
  <c r="H5" i="2" s="1"/>
  <c r="K13" i="3"/>
  <c r="J13" i="3"/>
  <c r="J14" i="3" l="1"/>
  <c r="A144" i="8"/>
  <c r="A145" i="8" s="1"/>
  <c r="A146" i="8" s="1"/>
  <c r="A147" i="8" s="1"/>
  <c r="A148" i="8" s="1"/>
  <c r="A149" i="8" s="1"/>
  <c r="A150" i="8" s="1"/>
  <c r="A151" i="8" s="1"/>
  <c r="A152" i="8" s="1"/>
  <c r="I88" i="2"/>
  <c r="A27" i="2" l="1"/>
  <c r="A28" i="2" s="1"/>
  <c r="A29" i="2" s="1"/>
  <c r="A32" i="2" l="1"/>
  <c r="A33" i="2" s="1"/>
  <c r="A34" i="2" s="1"/>
  <c r="A35" i="2" s="1"/>
  <c r="A36" i="2" s="1"/>
  <c r="A37" i="2" s="1"/>
  <c r="A38" i="2" s="1"/>
  <c r="A39" i="2" s="1"/>
  <c r="A40" i="2" s="1"/>
  <c r="A41" i="2" s="1"/>
  <c r="A42" i="2" l="1"/>
  <c r="A43" i="2" s="1"/>
  <c r="A44" i="2" s="1"/>
  <c r="A45" i="2" s="1"/>
  <c r="A46" i="2" l="1"/>
  <c r="A47" i="2" s="1"/>
  <c r="A48" i="2" s="1"/>
  <c r="A49" i="2" l="1"/>
  <c r="A50" i="2" s="1"/>
  <c r="A51" i="2" l="1"/>
  <c r="A55" i="2" l="1"/>
  <c r="A56" i="2" s="1"/>
  <c r="A57" i="2" s="1"/>
  <c r="A58" i="2" s="1"/>
  <c r="A59" i="2" s="1"/>
  <c r="A60" i="2" s="1"/>
  <c r="A61" i="2" s="1"/>
  <c r="A62" i="2" s="1"/>
  <c r="A63" i="2" s="1"/>
  <c r="A64" i="2" s="1"/>
  <c r="A65" i="2" s="1"/>
  <c r="A66" i="2" s="1"/>
  <c r="A67" i="2" s="1"/>
  <c r="A68" i="2" s="1"/>
  <c r="A69" i="2" s="1"/>
  <c r="A70" i="2" s="1"/>
  <c r="A71" i="2" s="1"/>
  <c r="A72" i="2" s="1"/>
  <c r="A73" i="2" s="1"/>
  <c r="A74" i="2" s="1"/>
  <c r="A75" i="2" l="1"/>
  <c r="A76" i="2" s="1"/>
  <c r="A77" i="2" s="1"/>
  <c r="A78" i="2" s="1"/>
  <c r="A79" i="2" l="1"/>
  <c r="A80" i="2" s="1"/>
  <c r="A83" i="2" s="1"/>
  <c r="A84" i="2" l="1"/>
  <c r="A85" i="2" s="1"/>
  <c r="A86" i="2" s="1"/>
</calcChain>
</file>

<file path=xl/comments1.xml><?xml version="1.0" encoding="utf-8"?>
<comments xmlns="http://schemas.openxmlformats.org/spreadsheetml/2006/main">
  <authors>
    <author>user122</author>
  </authors>
  <commentList>
    <comment ref="D3" authorId="0">
      <text>
        <r>
          <rPr>
            <b/>
            <sz val="9"/>
            <color indexed="81"/>
            <rFont val="Tahoma"/>
            <family val="2"/>
            <charset val="204"/>
          </rPr>
          <t>user122:</t>
        </r>
        <r>
          <rPr>
            <sz val="9"/>
            <color indexed="81"/>
            <rFont val="Tahoma"/>
            <family val="2"/>
            <charset val="204"/>
          </rPr>
          <t xml:space="preserve">
</t>
        </r>
      </text>
    </comment>
  </commentList>
</comments>
</file>

<file path=xl/sharedStrings.xml><?xml version="1.0" encoding="utf-8"?>
<sst xmlns="http://schemas.openxmlformats.org/spreadsheetml/2006/main" count="2910" uniqueCount="1663">
  <si>
    <t xml:space="preserve">№ п/п </t>
  </si>
  <si>
    <t xml:space="preserve">Реестровый номер объекта </t>
  </si>
  <si>
    <t>Наименование недвижимого имущества</t>
  </si>
  <si>
    <t>Адрес (местонахождение) недвижимого имущества</t>
  </si>
  <si>
    <t>Кадастровый номер муниципального недвижимого имущества</t>
  </si>
  <si>
    <t>Балансовая стоимость недвижимого имущества, руб.</t>
  </si>
  <si>
    <t>Остаточная стоимость недвижимого имущества, руб.</t>
  </si>
  <si>
    <t>Кадастровая стоимость недвижимого имущества, ру.</t>
  </si>
  <si>
    <t>Дата возникновения права</t>
  </si>
  <si>
    <t xml:space="preserve">Документ- основание возникновения права </t>
  </si>
  <si>
    <t>Дата прекращения права</t>
  </si>
  <si>
    <t xml:space="preserve">Документ- основание прекращения права </t>
  </si>
  <si>
    <t>Дата возникновения обременения</t>
  </si>
  <si>
    <t>Дата прекращения обременения</t>
  </si>
  <si>
    <t xml:space="preserve">Адрес (местонахождение) движимого имущества           </t>
  </si>
  <si>
    <t>Полное (сокращенное) наименование  и организационно-правовая форма юридического лица</t>
  </si>
  <si>
    <t xml:space="preserve">Адрес (местонахождение) юридического лица         </t>
  </si>
  <si>
    <t xml:space="preserve"> ОГРН и дата государственной регитсрации юридического лица</t>
  </si>
  <si>
    <t>реквизиты документа -основания создания юридического лица</t>
  </si>
  <si>
    <t>Участие муниципального образования в создании (уставном капитале) юридического лица</t>
  </si>
  <si>
    <t>Размер доли, принадлежащей муниципальному образованию в уставном (складочном) капитале в %</t>
  </si>
  <si>
    <t>Группа 2           Товарищества</t>
  </si>
  <si>
    <t>Подгруппа 4.1             Казенные учреждения</t>
  </si>
  <si>
    <t>Сведения о правообладателе недвижимого имущества, вид права</t>
  </si>
  <si>
    <t>Сведения о правообладателе юридического лица, отрасли (отраслевом функциональном органе администрации)</t>
  </si>
  <si>
    <t>Сведения об ограничениях (обременениях ) движимого имущества, основания обременения</t>
  </si>
  <si>
    <t>Группа 3    Муниципальные унитарные предприятия</t>
  </si>
  <si>
    <t>Группа 4  Муниципальные учреждения</t>
  </si>
  <si>
    <t>Сведения об ограничениях (обременениях) недвижимого имущества, основания обременения</t>
  </si>
  <si>
    <t xml:space="preserve">Площадь ,  недвижимого имущества </t>
  </si>
  <si>
    <t xml:space="preserve">Протяженность и (или) иные параметры, характеризующие физические свойства недвижимого имущества </t>
  </si>
  <si>
    <t>Наименование акционерного общества-эмитента, хозяйственного общества, товарищества</t>
  </si>
  <si>
    <t>ОГРН</t>
  </si>
  <si>
    <t xml:space="preserve">Адрес (местонахождение) общества        </t>
  </si>
  <si>
    <t>Размер уставного (складочного) капитала, руб.</t>
  </si>
  <si>
    <t>Количество акций, выпущенных акционерным обществом / привелигированных акций</t>
  </si>
  <si>
    <t>размер доли в уставном капитале, принадлежащий муниципальному образованию,  %</t>
  </si>
  <si>
    <t xml:space="preserve">Номинальная стоимость акции, руб. </t>
  </si>
  <si>
    <t xml:space="preserve">Стоимость муниципального пакета акций, доли в уставном капитале руб. </t>
  </si>
  <si>
    <t>Наименование движимого имущества, марка, параметры, характеризующие физические свойства движимого имущества</t>
  </si>
  <si>
    <t>Износ,%</t>
  </si>
  <si>
    <t>Начисленная аммортизация, руб.</t>
  </si>
  <si>
    <t>Начисленная аммортизация руб.</t>
  </si>
  <si>
    <t>Группа 1       Акционерные общества , общества с ограниченной ответсвенностью</t>
  </si>
  <si>
    <t>нет</t>
  </si>
  <si>
    <t>23:07:0102003:57</t>
  </si>
  <si>
    <t>Реестровый номер юридичес-кого лица</t>
  </si>
  <si>
    <t xml:space="preserve">Муниципальная казна </t>
  </si>
  <si>
    <t>Муниципальная казна</t>
  </si>
  <si>
    <t>Мунициплльная казна</t>
  </si>
  <si>
    <t>Остаточная стоимость основных средств (фондов) для МУП и БУ, руб.</t>
  </si>
  <si>
    <t>Балансовая стоимость основных средств (фондов) для МУП и БУ, руб.</t>
  </si>
  <si>
    <t>Среднесписочная численность работников для МУП и БУ, человек</t>
  </si>
  <si>
    <t>Земельный участок, закрепленный за БУ и МУП, площадь кв.м, кадастровый номер</t>
  </si>
  <si>
    <t xml:space="preserve">  </t>
  </si>
  <si>
    <r>
      <t xml:space="preserve">находящиеся в муниципальной собственности </t>
    </r>
    <r>
      <rPr>
        <b/>
        <sz val="14"/>
        <color theme="1"/>
        <rFont val="Times New Roman"/>
        <family val="1"/>
        <charset val="204"/>
      </rPr>
      <t>акции</t>
    </r>
    <r>
      <rPr>
        <sz val="14"/>
        <color theme="1"/>
        <rFont val="Times New Roman"/>
        <family val="1"/>
        <charset val="204"/>
      </rPr>
      <t xml:space="preserve"> акционерного общества</t>
    </r>
    <r>
      <rPr>
        <b/>
        <sz val="14"/>
        <color theme="1"/>
        <rFont val="Times New Roman"/>
        <family val="1"/>
        <charset val="204"/>
      </rPr>
      <t xml:space="preserve">, доли </t>
    </r>
    <r>
      <rPr>
        <sz val="14"/>
        <color theme="1"/>
        <rFont val="Times New Roman"/>
        <family val="1"/>
        <charset val="204"/>
      </rPr>
      <t xml:space="preserve">(вклады) в уставном (складочном) капитале хозяйственного общества или товарищества </t>
    </r>
  </si>
  <si>
    <t>1.2 находящееся в муниципальной собственности недвижимое имущество (земельные участки)</t>
  </si>
  <si>
    <t>Наименова-ние недвижимого имущества</t>
  </si>
  <si>
    <t>Категория земель</t>
  </si>
  <si>
    <t>Кадастровый номер земельного участка</t>
  </si>
  <si>
    <t xml:space="preserve">Площадь ,  земельного участка </t>
  </si>
  <si>
    <t>Кадастровая стоимость земельного участка, руб.</t>
  </si>
  <si>
    <t>23:07:0102011:67</t>
  </si>
  <si>
    <t>23:07:0102008:52</t>
  </si>
  <si>
    <t>итого</t>
  </si>
  <si>
    <t>Балансовая стоимость земельного участка, руб.</t>
  </si>
  <si>
    <t>ИТОГО</t>
  </si>
  <si>
    <t>Исключение из рееестра</t>
  </si>
  <si>
    <t>Сведения об ограничениях (обременениях) земельного участка, основания обременения</t>
  </si>
  <si>
    <t>Муниципльная казна</t>
  </si>
  <si>
    <t>Нежилое здание</t>
  </si>
  <si>
    <t>Остаточная стоимость земельного участка, руб.</t>
  </si>
  <si>
    <t xml:space="preserve"> </t>
  </si>
  <si>
    <t>Раздел 1 реестра муниципальной собственности МО Нововеличковское сельское поселение в составе МО Динской район</t>
  </si>
  <si>
    <t>тротуар по ул. Красной</t>
  </si>
  <si>
    <t>в границах улиц Бежко и Луначарского</t>
  </si>
  <si>
    <t>решение Совета Нсп от 16.12.2009г. № 17-3/2, постановление адм Нсп от 24.12.2009г. № 483</t>
  </si>
  <si>
    <t>Гидротехническое сооружение на р. Понуре</t>
  </si>
  <si>
    <t>353212, Краснодарский край, Динской район, ст. Нововеличковская, пруд №44а</t>
  </si>
  <si>
    <t xml:space="preserve">закон КК от 28.07.2006 г. № 1096-КЗ, акт приема-передачи от 13.10.2006                                                              </t>
  </si>
  <si>
    <t xml:space="preserve">Тротуар с металлическим ограждением (по ул.Советской от ул. Луначарского до ул. Таманской)  </t>
  </si>
  <si>
    <t>353212, Краснодарский край, Динской район, ст.Нововеличковская, ул.Советская</t>
  </si>
  <si>
    <t xml:space="preserve">акт приема-передачи муниципального имущества закрепляемого НСП за адм НСП по состоянию на 01.01.2008 год от 26.01.2008 г. </t>
  </si>
  <si>
    <t>акт приема-передачи муниципального имущества закрепляемого НСП за адм НСП по состоянию на 01.01.2008 год от 26.01.2008 г., постановление адм Нсп от 01.04.2010 г. № 66</t>
  </si>
  <si>
    <t>Здание бани (церковь)</t>
  </si>
  <si>
    <t>353212, Краснодарский край, Динской район, ст. Нововеличковская, ул. Шевченко, 6</t>
  </si>
  <si>
    <t xml:space="preserve">ПБП местная православная религиозная организация </t>
  </si>
  <si>
    <t>закон КК от 28.07.2006 г. № 1096-КЗ, акт приема-передачи от 13.10.2006 , акт приема-передачи муниципального имущества закрепляемого НСП за адм НСП по состоянию на 01.01.2008 год от 26.01.2008 г., постановление адм Нсп от 01.04.2010 г. № 66</t>
  </si>
  <si>
    <t>Изгородь из металлических рам и сетки, протяженность 70 м</t>
  </si>
  <si>
    <t>353212, Краснодарский край, Динской район, ст. Нововеличковская, ул. Красная, 44</t>
  </si>
  <si>
    <t>Тротуар по ул. Красная</t>
  </si>
  <si>
    <t>353212, Краснодарский край, Динской район, ст. Нововеличковская, ул. Красная</t>
  </si>
  <si>
    <t>Сцена для проведения культурно-массовых мероприятий</t>
  </si>
  <si>
    <t>353212 Краснодарский край, Динской район, ст. Нововеличковская, ул. Красная, 53 (перед зданием администрации)</t>
  </si>
  <si>
    <t>решение Совета Нсп от 07.06.2011 г. № 170-17/2, акт приемки выполненных работ от 18.05.2011 г. № 1</t>
  </si>
  <si>
    <t>Н000008</t>
  </si>
  <si>
    <t>Центральная площадь</t>
  </si>
  <si>
    <t>решение Совета Нсп от 07.06.2011 г. № 170-17/2, акт инвентаризации от 30.05.2011 г. № 3</t>
  </si>
  <si>
    <t xml:space="preserve">Здание Котельной № 32 </t>
  </si>
  <si>
    <t>Решение Совета НСП от 05.04.2013 № 318-39/2; акт приема-передачи от 30.04.2013</t>
  </si>
  <si>
    <t>закон КК от 28.07.2006 г. № 1096-КЗ, акт приема-передачи от 13.10.2006, Решение Совета НСП от 05.04.2013 № 318-39/2; акт приема-передачи от 30.04.2013, Свидетельство о гос.регистрации 23-АЛ № 844255 от 26.06.2013</t>
  </si>
  <si>
    <t>Уличное освещение                                          ул. Красная                                          ст. Нововеличковская</t>
  </si>
  <si>
    <t>закон КК от 28.07.2006 г. № 1096-КЗ, акт приема-передачи от 13.10.2006</t>
  </si>
  <si>
    <t>Н000011</t>
  </si>
  <si>
    <t>Уличное освещение                                          ул. Красная пос. Найдорф</t>
  </si>
  <si>
    <t>353216, Краснодарский край, Динской район, пос. Найдорф, ул. Красная</t>
  </si>
  <si>
    <t>Уличное освещение                                          ул. Красная-Братская                                               ст. Нововеличковская</t>
  </si>
  <si>
    <t>353212, Краснодарский край, Динской район, ст. Нововеличковская, ул. Красная-Братская</t>
  </si>
  <si>
    <t>Уличное освещение                                          ул. Красная-Пушкина                                               ст. Воронцовская</t>
  </si>
  <si>
    <t>353213, Краснодарский край, Динской район, ст. Воронцовская, ул. Красная-Пушкина</t>
  </si>
  <si>
    <t>Уличное освещение                                          ул. Луначарского                                          ст. Нововеличковская</t>
  </si>
  <si>
    <t>353212, Краснодарский край, Динской район, ст. Нововеличковская, ул. Луначарского</t>
  </si>
  <si>
    <t>Уличное освещение                                          ул. Мира пос. Найдорф</t>
  </si>
  <si>
    <t>353216, Краснодарский край, Динской район, пос. Найдорф, ул. Мира</t>
  </si>
  <si>
    <t>Уличное освещение                                          ул. Новая,                                                      ст. Воронцовская</t>
  </si>
  <si>
    <t>353213, Краснодарский край, Динской район, ст. Воронцовская, ул. Новая</t>
  </si>
  <si>
    <t>Уличное освещение                                          ул. Почтовая,                                                   ст. Нововеличковская</t>
  </si>
  <si>
    <t>353212, Краснодарский край, Динской район, ст. Нововеличковская, ул. Почтовая</t>
  </si>
  <si>
    <t>Уличное освещение                                          ул. Ровная-Краснодарская                                        ст. Воронцовская</t>
  </si>
  <si>
    <t>353213, Краснодарский край, Динской район, ст. Воронцовская, ул. Ровная-Краснодарская</t>
  </si>
  <si>
    <t>Уличное освещение                                          ул. Таманская,                                        ст. Нововеличковская</t>
  </si>
  <si>
    <t>353212, Краснодарский край, Динской район, ст. Нововеличковская, ул. Таманская</t>
  </si>
  <si>
    <t>Уличное освещение                                      ул. Бежко                                          ст. Нововеличковская</t>
  </si>
  <si>
    <t>353212, Краснодарский край, Динской район, ст. Нововеличковская, ул. Бежко</t>
  </si>
  <si>
    <t>Уличное освещение контора ЗАО "Виктория"</t>
  </si>
  <si>
    <t>353216, Краснодарский край, Динской район, пос. Найдорф</t>
  </si>
  <si>
    <t>Спортивно-игровая площадка</t>
  </si>
  <si>
    <t>Пост. адм НСП от 10.02.2010 № 24, решение Совета НСП 19.05.2010 № 70-8/2</t>
  </si>
  <si>
    <t>Территория стадиона                                          ст. Нововеличковской</t>
  </si>
  <si>
    <t>ст. Нововеличковская, ул. Свердлова № 30А</t>
  </si>
  <si>
    <t xml:space="preserve">решение Совета МО Др от 25.02.2009г. № 874-53\1,                                   решение Совета Нсп от 07.03.2009г. № 48.2, акт приема-передачи от 06.03.2009                    </t>
  </si>
  <si>
    <t>Краснодарский край Динской район ст. Нововеличковская,   ул.Бежко,11б</t>
  </si>
  <si>
    <t>Комплексная спортивно-игровая площадка 43,2х23,15 ст.Воронцовская</t>
  </si>
  <si>
    <t>Краснодарский край Динской район ст. Воронцовская, ул.Пушкина, 19</t>
  </si>
  <si>
    <t>Решение Совета МО Др от 28.05.2014г. № 613-55/2, акт приема-передачи от 03.07.2014, Свидетельство о гос.регистрации 23-АМ № 911730 от 01.07.2014</t>
  </si>
  <si>
    <t>решение Совета НСП от 25.12.2014 №35-5/3</t>
  </si>
  <si>
    <t>Система водоснабжения в ст. Нововеличковской Нововеличковского сельского поселения Динского района. II этап</t>
  </si>
  <si>
    <t>Краснодарский край, Динской район, ст. Нововеличковская, от водозабора (точка подключения) по ул. Южной, по ул. Южной, пер. Вольному, ул. Степной, ул. Пролетарской, ул. Таманской, ул. Краснодарской, ул. Северной, пер. Виноградному, ул. Виноградной, пер. Степному</t>
  </si>
  <si>
    <t>353213, Краснодарский край, Динской район, ст. Воронцовская, ул. Красная, 8</t>
  </si>
  <si>
    <t>Нежилое здание, литер Б</t>
  </si>
  <si>
    <t>23:07:0101045:104</t>
  </si>
  <si>
    <t>Нежилое здание, литер Д,Д1,Д2</t>
  </si>
  <si>
    <t>23:07:0101045:101</t>
  </si>
  <si>
    <t>Шкаф уличного освещения 1-фазный</t>
  </si>
  <si>
    <t>353212, Краснодарский край, Динской район, ст. Нововеличковская, ул. Красная, 53</t>
  </si>
  <si>
    <t>Решение от 24.04.2008 г. № 36.9, акт приема-передачи муниц. имущ. закрепляемого НСП в ОУ адм НСП от 02.06.2008 г.</t>
  </si>
  <si>
    <t>353213 Краснодарский край, Динской район, ст. Воронцовская (кладбище)</t>
  </si>
  <si>
    <t>353213 Краснодарский край, Динской район, ст. Воронцовская (угол улиц Красной и Пушкина)</t>
  </si>
  <si>
    <t>решение Совета от 12.08.2010 г. № 82-9/2</t>
  </si>
  <si>
    <t>решение Совета от 19.05.2010 г. № 69-8/2</t>
  </si>
  <si>
    <t>353212, Краснодарский край, Динской район, ст. Нововеличковская, ул. Братская, 23а</t>
  </si>
  <si>
    <t>353212, Краснодарский край, Динской район,                    ст. Нововеличковская, ул. Шевченко, 24</t>
  </si>
  <si>
    <t>1072330001260 от 13.08.2007</t>
  </si>
  <si>
    <t>Муниципальное образование Нововеличковское сельское поселение в составе муниципального образования Динской район в лице администрации Нововеличковского селского поселения Динского района</t>
  </si>
  <si>
    <t>уставный капитал 685000 рублей, имущество на праве хозяйственного ведения</t>
  </si>
  <si>
    <t>Решение Совета НСП ДР от 05.03.2008 № 35.6</t>
  </si>
  <si>
    <t>1052316931281  от 01.12.2005</t>
  </si>
  <si>
    <t>Совет муниципального образования Нововеличковское сельское поселение в составе муниципального образования Динской район</t>
  </si>
  <si>
    <t>353212, Краснодарский край, Динской район, станица Динская улица Красная, 53</t>
  </si>
  <si>
    <t>МУКА 01</t>
  </si>
  <si>
    <t>МУКА 02</t>
  </si>
  <si>
    <t>МПУ 04</t>
  </si>
  <si>
    <t>МУК 06</t>
  </si>
  <si>
    <t>Подгруппа 4.2.             Бюджетные учреждения</t>
  </si>
  <si>
    <t>МУБС 09</t>
  </si>
  <si>
    <t>353212    Краснодарский край, Динской район,                     ст. Динская, ул. Красная, 53</t>
  </si>
  <si>
    <t>353212                   Краснодарс-кий край Динской район ст. Нововеличковская,  ул.Красная, 53</t>
  </si>
  <si>
    <t>Решение Совета НСП ДР от 05.04.2010 № 52-7/2</t>
  </si>
  <si>
    <t xml:space="preserve">МУБК 07 </t>
  </si>
  <si>
    <t>МУБК 08</t>
  </si>
  <si>
    <t>Постановление главы НСП ДР от 01.01.2006 № 1, постановление адм НСП ДР от 09.12.2009 № 460, постановление адм НСП ДР от 14.05.2010 № 630</t>
  </si>
  <si>
    <t>1082330001973 от 25.12.2008 года</t>
  </si>
  <si>
    <t>Муниципальное казенное учреждение "Обеспечение деятельности администрации Нововеличковского сельского поселения", (МКУ "ОДА НСП"),                           ИНН 2330037348,    КПП 233001001,    ОГРН 1082330001973,     ОКВЭД 45.20.1</t>
  </si>
  <si>
    <t xml:space="preserve">1082330000928 от 11.06.2008 года </t>
  </si>
  <si>
    <t>1052316931292  от 01.12.2005</t>
  </si>
  <si>
    <t>Муниципальное бюджетное учреждение культуры "Библиотечное объекдинение Нововеличковского сельского поселения", (МБУК "БО НСП")   ИНН 2330033777,    КПП 233001001,        ОГРН 1062330009103, ОКВЭД 91.01</t>
  </si>
  <si>
    <t xml:space="preserve"> 1062330009103 от 21.12.2006</t>
  </si>
  <si>
    <t xml:space="preserve"> Муниципальное унитарное предприятия ЖКХ Нововеличковского сельского поселения муниципального образования Динской район (МУП ЖКХ "Нововеличковское"),                                ИНН 2330034763,   КПП, 233001001,     ОГРН 1072330001260, ОКВЭД 36.00.2,</t>
  </si>
  <si>
    <t xml:space="preserve">Решение Совета НСП ДР от .2007  </t>
  </si>
  <si>
    <t>Администрация муниципального образования Нововеличковское сельское поселение в составе муниципального образования Динской район (администрация Нововеличковского сельского поселения Динского района) (в форме казенного учреждения),                              ИНН 2330032004,                          КПП 233001001,  ОГРН 1052316931281, ОКВЭД 84.11.35</t>
  </si>
  <si>
    <t>Муниципальное бюджетное учреждение по физическому развитию "Спорт" (МБУ "Спорт")                               ИНН 2330039539,                  КПП 233001001,        ОГРН 1102330000750, ОКВЭД 93.11</t>
  </si>
  <si>
    <t>1102330000750 от 14.07.2010</t>
  </si>
  <si>
    <t xml:space="preserve"> 1062330000556 от 20.01.2006</t>
  </si>
  <si>
    <t>Раздел 3 реестра муниципальной собственности МО Нововеличковское сельское поселение в составе МО Динской район</t>
  </si>
  <si>
    <t>Раздел 4 реестра муниципальной собственности МО Нововеличковское сельское поселение в составе МО Динской район</t>
  </si>
  <si>
    <t>МУК 06                 МКУ "ОДА НСП"</t>
  </si>
  <si>
    <t xml:space="preserve">353212, Краснодарский край, Динской район, ст. Нововеличковская, ул. Бежко 11а </t>
  </si>
  <si>
    <t>353213 Краснодарский край, Динской район, ст. Воронцовская, ул. Пушкина</t>
  </si>
  <si>
    <t>МУБК 07              МБУ "Культура" НСП</t>
  </si>
  <si>
    <t>Россия, Краснодарский край, Динской район, ст-ца Нововеличковская, ул. Красная, 44</t>
  </si>
  <si>
    <t>МУБК 08 МБУК "БО НСП"</t>
  </si>
  <si>
    <t>МУБС 09 МБУ "Спорт"</t>
  </si>
  <si>
    <t>ст. Нововеличковская, стадион</t>
  </si>
  <si>
    <t>МПУ 04 МУП ЖКХ "Нововеличковское"</t>
  </si>
  <si>
    <t>353212, Краснодарский край, Динской район, ст. Нововеличковская, ул. Шевченко,24</t>
  </si>
  <si>
    <t>353212, Краснодарский край, Динской район, ст. Нововеличковская, ул. Таманская, 1в</t>
  </si>
  <si>
    <t>353212, Краснодарский край, Динской район, ст. Нововеличковская ул. Южная, 1</t>
  </si>
  <si>
    <t>353213, Краснодарский край, Динской район, ст.Воронцовская</t>
  </si>
  <si>
    <t>353213, Краснодарский край, Динской район, ст.Воронцовская, ул. Колхозная, 13б</t>
  </si>
  <si>
    <t>353216 Краснодарский край, Динской район, пос. Найдорф, пер. Земляничный, 4</t>
  </si>
  <si>
    <t>353216, Краснодарский край, Динской район, п. Найдорф, ул. Земляничная, 21</t>
  </si>
  <si>
    <t>353212 Краснодарский край,Динской район, ст.Нововеличковская, ул. Виноградная</t>
  </si>
  <si>
    <t>353212 Краснодарский край,Динской район, ст.Нововеличковская, ул. Таманская</t>
  </si>
  <si>
    <t>353212 Краснодарский край,Динской район, ст.Нововеличковская</t>
  </si>
  <si>
    <t xml:space="preserve">353216, Краснодарский край, Динской район, 
пос. Найдорф 
</t>
  </si>
  <si>
    <t>353212, Краснодарский край, Динской район, 
ст. Нововеличковская, ул. Советская</t>
  </si>
  <si>
    <t>353212, Краснодарский край, Динской район, 
ст. Нововеличковская, ул. День Победы</t>
  </si>
  <si>
    <t>Краснодарский край Динской район ст.Нововеличкоская,ул.Южная,ул.Городская,ул.Короткая до пересечения с ул.Красной</t>
  </si>
  <si>
    <t>353212 Краснодарский край,Динской район,ст.Нововеличковская, ул.Свердлова, 32б</t>
  </si>
  <si>
    <t>353212,Краснодарский край,Динской район,ст.Нововеличковская,ул.Ленина,15а</t>
  </si>
  <si>
    <t>Краснодарский край Динской район пос.Найдорф,ул.Школьная,9</t>
  </si>
  <si>
    <t>353212 Краснодарский край, Динской район, ст. Нововеличковская, ул. Демьяна Бедного, 31</t>
  </si>
  <si>
    <t>353212 Краснодарский край, Динской район, ст. Нововеличковская, ул. Братская, 10г</t>
  </si>
  <si>
    <t>353213 Краснодарский край, Динской район, ст. Воронцовская, ул. Пушкина, 20а</t>
  </si>
  <si>
    <t>353216 Краснодарский край, Динской район, пос. Найдорф, ул. Центральная, 9а</t>
  </si>
  <si>
    <t>353212 Краснодарский край, Динской район, ст. Нововеличковская, ул. Красная, 30г</t>
  </si>
  <si>
    <t>глубина 235 м</t>
  </si>
  <si>
    <t>глубина 85 м</t>
  </si>
  <si>
    <t>глубина 132 м</t>
  </si>
  <si>
    <t>глубина 310 м</t>
  </si>
  <si>
    <t>глубина 126 м</t>
  </si>
  <si>
    <t>глубина 300 м</t>
  </si>
  <si>
    <t>глубина 115 м</t>
  </si>
  <si>
    <t>глубина 260 м</t>
  </si>
  <si>
    <t>постановление Адм.НСП от 01.09.2014 № 370, от 19.09.2014 № 401</t>
  </si>
  <si>
    <t>св-во от 06.10.2011 г. серия 23-АК № 115879</t>
  </si>
  <si>
    <t>св-во от 06.10.2011 г. серия 23-АК № 115877</t>
  </si>
  <si>
    <t>св-во от 06.10.2011 г. серия 23-АК № 115876</t>
  </si>
  <si>
    <t>св-во от 06.10.2011 г. серия 23-АК № 119640</t>
  </si>
  <si>
    <t>Решение Совета НСП от 05.04.2013 № 318-39/2; акт приема-передачи от 30.04.2013, Свидетельство о гос.регистрации 23-АМ № 133864 от 17.10.2013</t>
  </si>
  <si>
    <t>Решение Совета НСП от 05.04.2013 № 318-39/2; акт приема-передачи от 30.04.2013, Свидетельство о гос.регистрации 23-АЛ № 844256 от 26.06.2013</t>
  </si>
  <si>
    <t>Решение Совета НСП от 05.04.2013 № 318-39/2; акт приема-передачи от 30.04.2013, Свидетельство о гос.регистрации 23-АМ № 133865 от 17.10.2013</t>
  </si>
  <si>
    <t>Решение Совета НСП от 05.04.2013 № 318-39/2; акт приема-передачи от 30.04.2013, Свидетельство о гос.регистрации 23-АМ № 701273 от 08.04.2014, сети теплоснабжения (теплотрасса 40 м.) свид. 23-АМ №701284 от 08.04.2014</t>
  </si>
  <si>
    <t>Решение Совета НСП от 05.04.2013 № 318-39/2; акт приема-передачи от 30.04.2013, Свидетельство о гос.регистрации 23-АК № 115878 от 06.10.2011</t>
  </si>
  <si>
    <t>Гараж, инв. № 11010200003</t>
  </si>
  <si>
    <t>Здание администрации, инв. № 110109000000037</t>
  </si>
  <si>
    <t>Уличное освещение раздевалка стадиона, инв. № 1101060073</t>
  </si>
  <si>
    <t>Здание администрации, пристройка литер а, инв. № 0018</t>
  </si>
  <si>
    <t>Ограждение башни стадиона(водозабора) ул. Таманская, инв. № 0014</t>
  </si>
  <si>
    <t>Бытовка                            2 подъем,  инв. № 000000039</t>
  </si>
  <si>
    <t>Водоснабжение, колодец стадион,  инв. № 000000041</t>
  </si>
  <si>
    <t>Туалет,  инв. № 000000049</t>
  </si>
  <si>
    <t>Мощение территории водозабора                       2 подъем, инв. № 000000050</t>
  </si>
  <si>
    <t>Сети водоснабжения ул. Виноградная 1992 г., инв. № 0001</t>
  </si>
  <si>
    <t>Сети водопровода пос. Найдорф,  инв. № 0015</t>
  </si>
  <si>
    <t>Емкость мет. (на территор. в/з V=10м3)                      2 подъем,  инв. № 000000080</t>
  </si>
  <si>
    <t>Ограждение базы (Калитка, литер 1; ворота, литер 2; ворота, литер 3; забор, литер 4; забор, литер 6),  инв. № 0128</t>
  </si>
  <si>
    <t>Производственный блок (литер Б, Пристройка, литер Б1, Пристройка, литер Б2, Навес, литер Г, навес),  инв. № 0109</t>
  </si>
  <si>
    <t>Водопроводная линия ул.Городская, 4,685 км,  инв. № 000000307</t>
  </si>
  <si>
    <t>Теплотрасса 151 м, инв. № 000000349</t>
  </si>
  <si>
    <t>Здание Котельной № 33, инв. № 000000377</t>
  </si>
  <si>
    <t>Водопровод 113 м, инв. № 000000378</t>
  </si>
  <si>
    <t>Теплотрасса 49 м, инв. № 000000370</t>
  </si>
  <si>
    <t>Теплотрасса ГВС 49 м, инв. № 000000371</t>
  </si>
  <si>
    <t>Производственная мастерская(в том числе), инв. № 000000365</t>
  </si>
  <si>
    <t>Водопровод, инв. № 000000367</t>
  </si>
  <si>
    <t>Теплотрасса ул. Бежко 75 м в двухтрубном исполнении, инв. № 000000331</t>
  </si>
  <si>
    <t>Теплотрасса от ТК до здания почты 122 м в двухтрубном исполнении, инв. № 000000332</t>
  </si>
  <si>
    <t>Дымосос, инв. № 000000340</t>
  </si>
  <si>
    <t>Здание Котельной № 37, инв. № 000000350</t>
  </si>
  <si>
    <t>Дымовая труба, инв. № 000000357</t>
  </si>
  <si>
    <t>Теплотрасса 924м, инв. № 000000353</t>
  </si>
  <si>
    <t>Теплотрасса надземная(60м), инв. № 000000352</t>
  </si>
  <si>
    <t>Здание Котельной                           № 36, инв. № 000000389</t>
  </si>
  <si>
    <t>ЗданиеКотельной № 31, инв. № 000000388</t>
  </si>
  <si>
    <t>23:07:0101024:72</t>
  </si>
  <si>
    <t>23:07:0101024:74</t>
  </si>
  <si>
    <t>23-23-31/067/2010-159</t>
  </si>
  <si>
    <t>23:07:0101045:0:31</t>
  </si>
  <si>
    <t>23:07:0101045:136</t>
  </si>
  <si>
    <t>23-23-31/027/2010-289</t>
  </si>
  <si>
    <t>23:07:0000000:2892</t>
  </si>
  <si>
    <t>23:07:0000000:2858</t>
  </si>
  <si>
    <t>23:07:0102006:106</t>
  </si>
  <si>
    <t>23:07:0103008:61</t>
  </si>
  <si>
    <t>23:07:0101009:101</t>
  </si>
  <si>
    <t>23:07:0103006:159</t>
  </si>
  <si>
    <t>23:07:0000000:2871</t>
  </si>
  <si>
    <t>23:07:0000000:2894</t>
  </si>
  <si>
    <t>23:07:0000000:2865</t>
  </si>
  <si>
    <t>23:07:0000000:2866</t>
  </si>
  <si>
    <t>23:07:0000000:2868</t>
  </si>
  <si>
    <t>23:07:0000000:2867</t>
  </si>
  <si>
    <t>23:07:0102006:107</t>
  </si>
  <si>
    <t>23:07:0000000:2870</t>
  </si>
  <si>
    <t>23:07:0103006:160</t>
  </si>
  <si>
    <t>23:07:0103001:40</t>
  </si>
  <si>
    <t>23-23-31/067/2010-163</t>
  </si>
  <si>
    <t>23:07:0101006:89</t>
  </si>
  <si>
    <t>23:07:0101042:252</t>
  </si>
  <si>
    <t>23-23-31/067/2010-161</t>
  </si>
  <si>
    <t>23-23-31/062/2010-348</t>
  </si>
  <si>
    <t>23-23-31/092/2011-459</t>
  </si>
  <si>
    <t>23-23-31/067/2010-167</t>
  </si>
  <si>
    <r>
      <t xml:space="preserve">Муниципальное бюджетное учреждение "Культура" Нововеличковского сельского поселения (МБУ "Культура" НСП)  ИНН 2330032364,                КПП 233001001,        ОГРН 1062330000556, ОКВЭД </t>
    </r>
    <r>
      <rPr>
        <b/>
        <sz val="12"/>
        <rFont val="Times New Roman"/>
        <family val="1"/>
        <charset val="204"/>
      </rPr>
      <t>90.04.3</t>
    </r>
  </si>
  <si>
    <t>Совет муниципального образования Нововеличковское сельское поселение в составе муниципального образования Динской район,                           ИНН 2330032011,           КПП 233001001,            ОГРН 1052316931292, ОКВЭД 75.11.32</t>
  </si>
  <si>
    <t>Раздел 2 реестра муниципальной собственности МО Нововеличковское сельское поселение в составе МО Динской район</t>
  </si>
  <si>
    <r>
      <t>Братская могила 42 советских воинов, погибших в боях с фашистскими захватчиками, 1943 года (</t>
    </r>
    <r>
      <rPr>
        <b/>
        <sz val="10"/>
        <color theme="1"/>
        <rFont val="Times New Roman"/>
        <family val="1"/>
        <charset val="204"/>
      </rPr>
      <t>памятник истории и культуры</t>
    </r>
    <r>
      <rPr>
        <sz val="10"/>
        <color theme="1"/>
        <rFont val="Times New Roman"/>
        <family val="1"/>
        <charset val="204"/>
      </rPr>
      <t>)</t>
    </r>
  </si>
  <si>
    <r>
      <t>Скорбящая мать (</t>
    </r>
    <r>
      <rPr>
        <b/>
        <sz val="10"/>
        <color theme="1"/>
        <rFont val="Times New Roman"/>
        <family val="1"/>
        <charset val="204"/>
      </rPr>
      <t>памятник истории и культуры</t>
    </r>
    <r>
      <rPr>
        <sz val="10"/>
        <color theme="1"/>
        <rFont val="Times New Roman"/>
        <family val="1"/>
        <charset val="204"/>
      </rPr>
      <t>)</t>
    </r>
  </si>
  <si>
    <r>
      <t>Братская могила 241 советского воина, погибших в боях с фашистскими захватчиками, 1943 года (</t>
    </r>
    <r>
      <rPr>
        <b/>
        <sz val="10"/>
        <color theme="1"/>
        <rFont val="Times New Roman"/>
        <family val="1"/>
        <charset val="204"/>
      </rPr>
      <t>памятник истории и культуры</t>
    </r>
    <r>
      <rPr>
        <sz val="10"/>
        <color theme="1"/>
        <rFont val="Times New Roman"/>
        <family val="1"/>
        <charset val="204"/>
      </rPr>
      <t>)</t>
    </r>
  </si>
  <si>
    <r>
      <t>Братская могила 3 красных партизан и 2 красноармейцев, погибших за власть Советов годы гражданской войны, 1918-1920 годов (</t>
    </r>
    <r>
      <rPr>
        <b/>
        <sz val="10"/>
        <color theme="1"/>
        <rFont val="Times New Roman"/>
        <family val="1"/>
        <charset val="204"/>
      </rPr>
      <t>памятник истории и культуры</t>
    </r>
    <r>
      <rPr>
        <sz val="10"/>
        <color theme="1"/>
        <rFont val="Times New Roman"/>
        <family val="1"/>
        <charset val="204"/>
      </rPr>
      <t>)</t>
    </r>
  </si>
  <si>
    <t>НС000022</t>
  </si>
  <si>
    <t>НС000001</t>
  </si>
  <si>
    <t>НС000016</t>
  </si>
  <si>
    <t>НЗ000002</t>
  </si>
  <si>
    <t>НС000017</t>
  </si>
  <si>
    <t>НС000018</t>
  </si>
  <si>
    <t>НС000025</t>
  </si>
  <si>
    <t>НС000026</t>
  </si>
  <si>
    <t>НС000003</t>
  </si>
  <si>
    <t>НС000004</t>
  </si>
  <si>
    <t>НС000005</t>
  </si>
  <si>
    <t>НС000006</t>
  </si>
  <si>
    <t>НС000007</t>
  </si>
  <si>
    <t>НС000009</t>
  </si>
  <si>
    <t>НС000010</t>
  </si>
  <si>
    <t>НС000012</t>
  </si>
  <si>
    <t>НС000013</t>
  </si>
  <si>
    <t>НС000014</t>
  </si>
  <si>
    <t>НС000015</t>
  </si>
  <si>
    <t>НС000024</t>
  </si>
  <si>
    <t>НС000023</t>
  </si>
  <si>
    <t>НЗ000027</t>
  </si>
  <si>
    <t>НЗ000028</t>
  </si>
  <si>
    <t>НС000029</t>
  </si>
  <si>
    <t>НС000030</t>
  </si>
  <si>
    <t>НЗ000031</t>
  </si>
  <si>
    <t>НС000019</t>
  </si>
  <si>
    <t>НС000020</t>
  </si>
  <si>
    <t>НС000021</t>
  </si>
  <si>
    <t>НС000032</t>
  </si>
  <si>
    <t>НС000033</t>
  </si>
  <si>
    <t>НС000034</t>
  </si>
  <si>
    <t>НС000035</t>
  </si>
  <si>
    <t>НЗ000036</t>
  </si>
  <si>
    <t>НЗ000037</t>
  </si>
  <si>
    <t>НЗ000038</t>
  </si>
  <si>
    <t>НЗ000039</t>
  </si>
  <si>
    <t>НЗ000040</t>
  </si>
  <si>
    <t>НС000041</t>
  </si>
  <si>
    <t>НС000054</t>
  </si>
  <si>
    <t>НС000055</t>
  </si>
  <si>
    <t>НС000056</t>
  </si>
  <si>
    <t>НС000057</t>
  </si>
  <si>
    <t>НС000060</t>
  </si>
  <si>
    <t>НС000063</t>
  </si>
  <si>
    <t>НС000064</t>
  </si>
  <si>
    <t>НС000066</t>
  </si>
  <si>
    <t>НС000067</t>
  </si>
  <si>
    <t>НС000068</t>
  </si>
  <si>
    <t>НС000069</t>
  </si>
  <si>
    <t>НС000070</t>
  </si>
  <si>
    <t>НС000071</t>
  </si>
  <si>
    <t>НС000072</t>
  </si>
  <si>
    <t>НС000073</t>
  </si>
  <si>
    <t>НС000074</t>
  </si>
  <si>
    <t>НС000075</t>
  </si>
  <si>
    <t>НС000076</t>
  </si>
  <si>
    <t>НС000077</t>
  </si>
  <si>
    <t>НС000078</t>
  </si>
  <si>
    <t>НС000079</t>
  </si>
  <si>
    <t>НС000080</t>
  </si>
  <si>
    <t>НС000083</t>
  </si>
  <si>
    <t>НС000084</t>
  </si>
  <si>
    <t>НЗ000042</t>
  </si>
  <si>
    <t>НЗ000043</t>
  </si>
  <si>
    <t>НЗ000044</t>
  </si>
  <si>
    <t>НЗ000045</t>
  </si>
  <si>
    <t>НЗ000046</t>
  </si>
  <si>
    <t>НС000047</t>
  </si>
  <si>
    <t>НС000050</t>
  </si>
  <si>
    <t>НС000051</t>
  </si>
  <si>
    <t>НЗ000052</t>
  </si>
  <si>
    <t>НЗ000053</t>
  </si>
  <si>
    <t>НС000058</t>
  </si>
  <si>
    <t>НС000059</t>
  </si>
  <si>
    <t>НЗ000061</t>
  </si>
  <si>
    <t>НЗ000062</t>
  </si>
  <si>
    <t>НЗ000065</t>
  </si>
  <si>
    <t>НЗ000081</t>
  </si>
  <si>
    <t>НС000082</t>
  </si>
  <si>
    <t>НС000085</t>
  </si>
  <si>
    <t>НЗ000086</t>
  </si>
  <si>
    <t>НС000087</t>
  </si>
  <si>
    <t>НС000088</t>
  </si>
  <si>
    <t>НС000089</t>
  </si>
  <si>
    <t>НЗ000090</t>
  </si>
  <si>
    <t>НЗ000091</t>
  </si>
  <si>
    <t>НС000092</t>
  </si>
  <si>
    <t>НС000093</t>
  </si>
  <si>
    <t>НЗ000094</t>
  </si>
  <si>
    <t>НС000095</t>
  </si>
  <si>
    <t>НС000096</t>
  </si>
  <si>
    <t>НС000097</t>
  </si>
  <si>
    <t>НЗ000098</t>
  </si>
  <si>
    <t>НС000099</t>
  </si>
  <si>
    <t>НС000100</t>
  </si>
  <si>
    <t>НС000101</t>
  </si>
  <si>
    <t>НЗ000102</t>
  </si>
  <si>
    <t>НЗ000103</t>
  </si>
  <si>
    <t>1.3 находящееся в муниципальной собственности недвижимое имущество (дороги)</t>
  </si>
  <si>
    <t>идентификационный номер</t>
  </si>
  <si>
    <t>03 214 814 ОП МП 001</t>
  </si>
  <si>
    <t>Дорога - протяженность гравий 0,35 км</t>
  </si>
  <si>
    <t>353212, Краснодарский край. Динской район, ст. Нововеличковская, пер. Вишневского</t>
  </si>
  <si>
    <t>закон КК от 21.07.2008 г. № 1551-КЗ                                                              акт приема-передачи муниципального имущества от 13.08.2008 г.,                                                                                        постанов</t>
  </si>
  <si>
    <t>03 214 814 ОП МП 002</t>
  </si>
  <si>
    <t>Дорога - протяженность гравий 0,6 км</t>
  </si>
  <si>
    <t>353212, Краснодарский край. Динской район, ст. Нововеличковская, пер. Вольный</t>
  </si>
  <si>
    <t>03 214 814 ОП МП 003</t>
  </si>
  <si>
    <t>Дорога - протяженность грунт 0,35 км</t>
  </si>
  <si>
    <t>353212, Краснодарский край. Динской район, ст. Нововеличковская, пер. Комсомольский</t>
  </si>
  <si>
    <t>03 214 814 ОП МП 004</t>
  </si>
  <si>
    <t>Дорога - протяженность грунт 0,5 км</t>
  </si>
  <si>
    <t>353212, Краснодарский край. Динской район, ст. Нововеличковская, пер. Первомайский</t>
  </si>
  <si>
    <t>03 214 814 ОП МП 005</t>
  </si>
  <si>
    <t>Дорога - протяженность грунт 1,0 км</t>
  </si>
  <si>
    <t>353212, Краснодарский край. Динской район, ст. Нововеличковская, пер. Речной</t>
  </si>
  <si>
    <t>03 214 814 ОП МП 006</t>
  </si>
  <si>
    <t>Дорога - протяженность грунт 0,4 км</t>
  </si>
  <si>
    <t>353212, Краснодарский край. Динской район, ст. Нововеличковская, пер. Тихий</t>
  </si>
  <si>
    <t>03 214 814 ОП МП 007</t>
  </si>
  <si>
    <t>Дорога - протяженность гравий 1,6 км</t>
  </si>
  <si>
    <t>353212, Краснодарский край. Динской район, ст. Нововеличковская, пер. Черкасский</t>
  </si>
  <si>
    <t>03 214 814 ОП МП 008</t>
  </si>
  <si>
    <t>353212, Краснодарский край. Динской район, ст. Нововеличковская, ул. Б. Хмельницкого</t>
  </si>
  <si>
    <t>03 214 814 ОП МП 009</t>
  </si>
  <si>
    <t>353212, Краснодарский край. Динской район, ст. Нововеличковская, ул. Бежко</t>
  </si>
  <si>
    <t>03 214 814 ОП МП 010</t>
  </si>
  <si>
    <t>353212, Краснодарский край. Динской район, ст. Нововеличковская, ул. Братская</t>
  </si>
  <si>
    <t>03 214 814 ОП МП 011</t>
  </si>
  <si>
    <t>Дорога - протяженность грунт 0,5 км, гравий-1,0 км</t>
  </si>
  <si>
    <t>353212, Краснодарский край. Динской район, ст. Нововеличковская, ул. Веселая</t>
  </si>
  <si>
    <t>03 214 814 ОП МП 012</t>
  </si>
  <si>
    <t>Дорога - протяженность асфальтобетон 0,65 км, гравий 0,28 км</t>
  </si>
  <si>
    <t>353212, Краснодарский край. Динской район, ст. Нововеличковская, ул. Виноградная</t>
  </si>
  <si>
    <t>акт приема-передачи муниципального имущества от 13.08.2008 г.,                                                                                        постановление главы НСП от 22.08.2008 г. № 301</t>
  </si>
  <si>
    <t>03 214 814 ОП МП 013</t>
  </si>
  <si>
    <t>Дорога - протяженность грунт 0,7 км</t>
  </si>
  <si>
    <t>353212, Краснодарский край. Динской район, ст. Нововеличковская, ул. Вольная</t>
  </si>
  <si>
    <t>03 214 814 ОП МП 014</t>
  </si>
  <si>
    <t>Дорога - протяженность асфальтобетон -0,25 км, грунт 0,2 км</t>
  </si>
  <si>
    <t>353212, Краснодарский край. Динской район, ст. Нововеличковская, ул. Выгонная</t>
  </si>
  <si>
    <t>03 214 814 ОП МП 015</t>
  </si>
  <si>
    <t>353212, Краснодарский край. Динской район, ст. Нововеличковская, ул. Гоголя</t>
  </si>
  <si>
    <t>03 214 814 ОП МП 016</t>
  </si>
  <si>
    <t>03 214 814 ОП МП 017</t>
  </si>
  <si>
    <t>353212, Краснодарский край. Динской район, ст. Нововеличковская, ул. День Победы</t>
  </si>
  <si>
    <t>03 214 814 ОП МП 018</t>
  </si>
  <si>
    <t>353212, Краснодарский край. Динской район, ст. Нововеличковская, ул. Заречная</t>
  </si>
  <si>
    <t>03 214 814 ОП МП 019</t>
  </si>
  <si>
    <t>Дорога - протяженность гравий 0,85 км</t>
  </si>
  <si>
    <t>353212, Краснодарский край. Динской район, ст. Нововеличковская, ул. Кавказская</t>
  </si>
  <si>
    <t>03 214 814 ОП МП 020</t>
  </si>
  <si>
    <t>Дорога - протяженность гравий 1,1км, грунт 0,85 км</t>
  </si>
  <si>
    <t>353212, Краснодарский край. Динской район, ст. Нововеличковская, ул. Казачья</t>
  </si>
  <si>
    <t>03 214 814 ОП МП 021</t>
  </si>
  <si>
    <t>353212, Краснодарский край. Динской район, ст. Нововеличковская, ул.Колхозная</t>
  </si>
  <si>
    <t>03 214 814 ОП МП 022</t>
  </si>
  <si>
    <t>353212, Краснодарский край. Динской район, ст. Нововеличковская, ул. Коммунаров</t>
  </si>
  <si>
    <t>03 214 814 ОП МП 023</t>
  </si>
  <si>
    <t>Дорога - протяженность гравий 0,2 км, грунт 0,1 км</t>
  </si>
  <si>
    <t>353212, Краснодарский край. Динской район, ст. Нововеличковская, ул. Комсомольская</t>
  </si>
  <si>
    <t>03 214 814 ОП МП 024</t>
  </si>
  <si>
    <t>Дорога - протяженность грунт 0,1 км</t>
  </si>
  <si>
    <t>353212, Краснодарский край. Динской район, ст. Нововеличковская, пер. Короткий тупик</t>
  </si>
  <si>
    <t>03 214 814 ОП МП 025</t>
  </si>
  <si>
    <t>353212, Краснодарский край. Динской район, ст. Нововеличковская, ул. Красная</t>
  </si>
  <si>
    <t>03 214 814 ОП МП 026</t>
  </si>
  <si>
    <t>Дорога - протяженность гравий 1,1 км</t>
  </si>
  <si>
    <t>353212, Краснодарский край. Динской район, ст. Нововеличковская, ул. Красноармейская</t>
  </si>
  <si>
    <t>03 214 814 ОП МП 027</t>
  </si>
  <si>
    <t>353212, Краснодарский край. Динской район, ст. Нововеличковская, ул. Краснодарская</t>
  </si>
  <si>
    <t>03 214 814 ОП МП 028</t>
  </si>
  <si>
    <t>Дорога - протяженность гравий 0,3 км грунт 1,8 км</t>
  </si>
  <si>
    <t>353212, Краснодарский край. Динской район, ст. Нововеличковская, ул. Крупской</t>
  </si>
  <si>
    <t>03 214 814 ОП МП 029</t>
  </si>
  <si>
    <t>Дорога - протяженность гравий 0,8 км грунт 0,3 км</t>
  </si>
  <si>
    <t>353212, Краснодарский край. Динской район, ст. Нововеличковская, ул. Курганная</t>
  </si>
  <si>
    <t>03 214 814 ОП МП 030</t>
  </si>
  <si>
    <t>Дорога - протяженность грунт 0,25 км</t>
  </si>
  <si>
    <t>353212, Краснодарский край. Динской район, ст. Нововеличковская, ул. Лазо</t>
  </si>
  <si>
    <t>03 214 814 ОП МП 031</t>
  </si>
  <si>
    <t>353212, Краснодарский край. Динской район, ст. Нововеличковская, ул. Леваневского</t>
  </si>
  <si>
    <t>03 214 814 ОП МП 032</t>
  </si>
  <si>
    <t>353212, Краснодарский край. Динской район, ст. Нововеличковская, ул. Ленина</t>
  </si>
  <si>
    <t>03 214 814 ОП МП 033</t>
  </si>
  <si>
    <t>353212, Краснодарский край. Динской район, ст. Нововеличковская, ул.Лермонтова</t>
  </si>
  <si>
    <t>03 214 814 ОП МП 034</t>
  </si>
  <si>
    <t>353212, Краснодарский край. Динской район, ст. Нововеличковская, ул. Луначарского</t>
  </si>
  <si>
    <t>03 214 814 ОП МП 035</t>
  </si>
  <si>
    <t>Дорога - протяженность грунт 0,65 км</t>
  </si>
  <si>
    <t>353212, Краснодарский край. Динской район, ст. Нововеличковская, ул. Медведовская</t>
  </si>
  <si>
    <t>03 214 814 ОП МП 036</t>
  </si>
  <si>
    <t>Дорога - протяженность грунт 0,75 км</t>
  </si>
  <si>
    <t>353212, Краснодарский край. Динской район, ст. Нововеличковская, ул. Мышастовская</t>
  </si>
  <si>
    <t>03 214 814 ОП МП 037</t>
  </si>
  <si>
    <t>Дорога - протяженность гравий 0,75 км</t>
  </si>
  <si>
    <t>353212, Краснодарский край. Динской район, ст. Нововеличковская, ул. Набережная</t>
  </si>
  <si>
    <t>03 214 814 ОП МП 038</t>
  </si>
  <si>
    <t>353212, Краснодарский край, Динской район, ст. Нововеличковская, ул. Невского</t>
  </si>
  <si>
    <t>03 214 814 ОП МП 039</t>
  </si>
  <si>
    <t>Дорога - протяженность гравий 0,28 км</t>
  </si>
  <si>
    <t>353212, Краснодарский край. Динской район, ст. Нововеличковская, ул. Некрасова</t>
  </si>
  <si>
    <t>03 214 814 ОП МП 040</t>
  </si>
  <si>
    <t>353212, Краснодарский край. Динской район, ст. Нововеличковская, ул. Нижняя</t>
  </si>
  <si>
    <t>03 214 814 ОП МП 041</t>
  </si>
  <si>
    <t>Дорога - протяженность грунт 1,2 км</t>
  </si>
  <si>
    <t>353212, Краснодарский край. Динской район, ст. Нововеличковская, ул. Октябрьская</t>
  </si>
  <si>
    <t>03 214 814 ОП МП 042</t>
  </si>
  <si>
    <t>353212, Краснодарский край. Динской район, ст. Нововеличковская, ул. Перовской</t>
  </si>
  <si>
    <t>03 214 814 ОП МП 043</t>
  </si>
  <si>
    <t>353212, Краснодарский край. Динской район, ст. Нововеличковская, ул. Петровского</t>
  </si>
  <si>
    <t>03 214 814 ОП МП 044</t>
  </si>
  <si>
    <t>353212, Краснодарский край. Динской район, ст. Нововеличковская, ул. Пионерская</t>
  </si>
  <si>
    <t>03 214 814 ОП МП 045</t>
  </si>
  <si>
    <t xml:space="preserve">353212, Краснодарский край. Динской район, ст. Нововеличковская, ул. Плеханова </t>
  </si>
  <si>
    <t>03 214 814 ОП МП 046</t>
  </si>
  <si>
    <t>353212, Краснодарский край. Динской район, ст. Нововеличковская, ул.Пролетарская</t>
  </si>
  <si>
    <t>03 214 814 ОП МП 047</t>
  </si>
  <si>
    <t>353212, Краснодарский край. Динской район, ст. Нововеличковская, ул. Прямая</t>
  </si>
  <si>
    <t>03 214 814 ОП МП 048</t>
  </si>
  <si>
    <t>353212, Краснодарский край. Динской район, ст. Нововеличковская, ул. Пушкина</t>
  </si>
  <si>
    <t>03 214 814 ОП МП 049</t>
  </si>
  <si>
    <t>353212, Краснодарский край. Динской район, ст. Нововеличковская, ул. Ровная</t>
  </si>
  <si>
    <t>03 214 814 ОП МП 050</t>
  </si>
  <si>
    <t>353212, Краснодарский край. Динской район, ст. Нововеличковская, ул. Садовая</t>
  </si>
  <si>
    <t>03 214 814 ОП МП 051</t>
  </si>
  <si>
    <t>353212, Краснодарский край. Динской район, ст. Нововеличковская, ул. Свердлова</t>
  </si>
  <si>
    <t>03 214 814 ОП МП 052</t>
  </si>
  <si>
    <t>353212, Краснодарский край. Динской район, ст. Нововеличковская, ул. Северная</t>
  </si>
  <si>
    <t>03 214 814 ОП МП 053</t>
  </si>
  <si>
    <t>Дорога - протяженность грунт 0,28 км</t>
  </si>
  <si>
    <t>353212, Краснодарский край. Динской район, ст. Нововеличковская, ул. Седина</t>
  </si>
  <si>
    <t>03 214 814 ОП МП 054</t>
  </si>
  <si>
    <t>Дорога - протяженность гравий 1,0 км, грунт 1,2 км</t>
  </si>
  <si>
    <t>353212, Краснодарский край. Динской район, ст. Нововеличковская, ул. Советская</t>
  </si>
  <si>
    <t>03 214 814 ОП МП 055</t>
  </si>
  <si>
    <t>353212, Краснодарский край. Динской район, ст. Нововеличковская, ул. Степная</t>
  </si>
  <si>
    <t>03 214 814 ОП МП 056</t>
  </si>
  <si>
    <t>353212, Краснодарский край. Динской район, ст. Нововеличковская, ул. Толстого</t>
  </si>
  <si>
    <t>03 214 814 ОП МП 057</t>
  </si>
  <si>
    <t>353212, Краснодарский край. Динской район, ст. Нововеличковская, ул. Тургенева</t>
  </si>
  <si>
    <t>03 214 814 ОП МП 058</t>
  </si>
  <si>
    <t>353212, Краснодарский край. Динской район, ст. Нововеличковская, ул. Фрунзе</t>
  </si>
  <si>
    <t>03 214 814 ОП МП 059</t>
  </si>
  <si>
    <t>Дорога - протяженность гравий 0,2 км, грунт 0,6 км</t>
  </si>
  <si>
    <t>353212, Краснодарский край. Динской район, ст. Нововеличковская, ул. Фурманова</t>
  </si>
  <si>
    <t>03 214 814 ОП МП 060</t>
  </si>
  <si>
    <t>353212, Краснодарский край. Динской район, ст. Нововеличковская, ул. Чапаева</t>
  </si>
  <si>
    <t>03 214 814 ОП МП 061</t>
  </si>
  <si>
    <t>353212, Краснодарский край. Динской район, ст. Нововеличковская, ул. Шаумяна</t>
  </si>
  <si>
    <t>03 214 814 ОП МП 062</t>
  </si>
  <si>
    <t>353212, Краснодарский край. Динской район, ст. Нововеличковская, ул. Шевченко</t>
  </si>
  <si>
    <t>03 214 814 ОП МП 063</t>
  </si>
  <si>
    <t>353212, Краснодарский край. Динской район, ст. Нововеличковская, ул. Широкая</t>
  </si>
  <si>
    <t>03 214 814 ОП МП 064</t>
  </si>
  <si>
    <t>353212, Краснодарский край. Динской район, ст. Нововеличковская, ул. Школьная</t>
  </si>
  <si>
    <t>03 214 814 ОП МП 065</t>
  </si>
  <si>
    <t>353212, Краснодарский край. Динской район, ст. Нововеличковская, ул. Энгельса</t>
  </si>
  <si>
    <t>03 214 814 ОП МП 066</t>
  </si>
  <si>
    <t>Дорога - протяженность гравий 0,8 км</t>
  </si>
  <si>
    <t>353212, Краснодарский край. Динской район, ст. Нововеличковская, ул. Южная</t>
  </si>
  <si>
    <t>03 214 814 ОП МП 067</t>
  </si>
  <si>
    <t>353212, Краснодарский край. Динской район, ст. Нововеличковская, ул. Таманская</t>
  </si>
  <si>
    <t>03 214 814 ОП МП 068</t>
  </si>
  <si>
    <t>Дорога - протяженность грунт 0,15 км</t>
  </si>
  <si>
    <t>353212, Краснодарский край. Динской район, ст. Нововеличковская, пер. Гагарина</t>
  </si>
  <si>
    <t>03 214 814 ОП МП 069</t>
  </si>
  <si>
    <t>Дорога - протяженность грунт 0,2 км</t>
  </si>
  <si>
    <t>353212, Краснодарский край. Динской район, ст. Нововеличковская, пер. Виноградный</t>
  </si>
  <si>
    <t>03 214 814 ОП МП 070</t>
  </si>
  <si>
    <t>Дорога - протяженность асфальтобетон 2,0 км, грунт 0,1 км</t>
  </si>
  <si>
    <t>353213, Краснодарский край, Динской район, ст. Воронцовская, ул. Красная</t>
  </si>
  <si>
    <t>03 214 814 ОП МП 071</t>
  </si>
  <si>
    <t>Дорога - протяженность асфальтобетон 2,0 км, грунт 0,15 км</t>
  </si>
  <si>
    <t>353213, Краснодарский край, Динской район, ст. Воронцовская, ул. Ровная</t>
  </si>
  <si>
    <t>03 214 814 ОП МП 072</t>
  </si>
  <si>
    <t xml:space="preserve">Дорога - протяженность асфальтобетон 2,0 км </t>
  </si>
  <si>
    <t>353213, Краснодарский край, Динской район, ст. Воронцовская, ул. Колхозная</t>
  </si>
  <si>
    <t>03 214 814 ОП МП 073</t>
  </si>
  <si>
    <t>Дорога - протяженность асфальтобетон 0,35 км, грунт 0,5 км</t>
  </si>
  <si>
    <t>353213, Краснодарский край, Динской район, ст. Воронцовская, ул. Пушкина</t>
  </si>
  <si>
    <t>03 214 814 ОП МП 074</t>
  </si>
  <si>
    <t>Дорога - протяженность асфальтобетон  0,8 км</t>
  </si>
  <si>
    <t>353213, Краснодарский край, Динской район, ст. Воронцовская, ул. Выгонная</t>
  </si>
  <si>
    <t>03 214 814 ОП МП 075</t>
  </si>
  <si>
    <t>Дорога - протяженность асфальтобетон 2,0 км, гравий 0,1км</t>
  </si>
  <si>
    <t>353213, Краснодарский край, Динской район, ст. Воронцовская, ул. Горького</t>
  </si>
  <si>
    <t>03 214 814 ОП МП 076</t>
  </si>
  <si>
    <t>Дорога - протяженность асфальтобетон 0,3 км, гравий 0,3 км</t>
  </si>
  <si>
    <t>353213, Краснодарский край, Динской район, ст. Воронцовская, ул. Космонавтов</t>
  </si>
  <si>
    <t>03 214 814 ОП МП 077</t>
  </si>
  <si>
    <t>Дорога - протяженность асфальтобетон 0,15 км, гравий 0,6 км</t>
  </si>
  <si>
    <t>353213, Краснодарский край, Динской район, ст. Воронцовская, ул. Ленина</t>
  </si>
  <si>
    <t>03 214 814 ОП МП 078</t>
  </si>
  <si>
    <t>Дорога - протяженность гравий 0,2 км, грунт 0,4 км</t>
  </si>
  <si>
    <t>353213, Краснодарский край, Динской район, ст. Воронцовская, ул. Социалистичекая</t>
  </si>
  <si>
    <t>03 214 814 ОП МП 079</t>
  </si>
  <si>
    <t>Дорога - протяженность гравий 0,3 км</t>
  </si>
  <si>
    <t>03 214 814 ОП МП 080</t>
  </si>
  <si>
    <t>Дорога - протяженность грунт 0,3 км</t>
  </si>
  <si>
    <t>353213, Краснодарский край, Динской район, ст. Воронцовская, пер. Вольный</t>
  </si>
  <si>
    <t>03 214 814 ОП МП 081</t>
  </si>
  <si>
    <t>353213, Краснодарский край, Динской район, ст. Воронцовская, ул. Крайняя</t>
  </si>
  <si>
    <t>03 214 814 ОП МП 082</t>
  </si>
  <si>
    <t>353213, Краснодарский край, Динской район, ст. Воронцовская, ул. Угольная</t>
  </si>
  <si>
    <t>03 214 814 ОП МП 083</t>
  </si>
  <si>
    <t>353213, Краснодарский край, Динской район, ст. Воронцовская, ул. Прямая</t>
  </si>
  <si>
    <t>03 214 814 ОП МП 084</t>
  </si>
  <si>
    <t>353213, Краснодарский край, Динской район, ст. Воронцовская, ул. Трудовая</t>
  </si>
  <si>
    <t>03 214 814 ОП МП 085</t>
  </si>
  <si>
    <t>353213, Краснодарский край, Динской район, ст. Воронцовская, ул. Крупской</t>
  </si>
  <si>
    <t>03 214 814 ОП МП 086</t>
  </si>
  <si>
    <t>Дорога - протяженность асфальтобетон 0,1 км</t>
  </si>
  <si>
    <t>353213, Краснодарский край, Динской район, ст. Воронцовская, пер. Горького</t>
  </si>
  <si>
    <t>03 214 814 ОП МП 087</t>
  </si>
  <si>
    <t>353213, Краснодарский край, Динской район, ст. Воронцовская, пер. Ровный</t>
  </si>
  <si>
    <t>03 214 814 ОП МП 088</t>
  </si>
  <si>
    <t>353213, Краснодарский край, Динской район, ст. Воронцовская, пер. Космонавтов</t>
  </si>
  <si>
    <t>03 214 814 ОП МП 089</t>
  </si>
  <si>
    <t xml:space="preserve">353216, Краснодарский край, Динской район, п. Найдорф, ул. Красная </t>
  </si>
  <si>
    <t>03 214 814 ОП МП 090</t>
  </si>
  <si>
    <t>Дорога - протяженность асфальтобетон 0,8 км</t>
  </si>
  <si>
    <t>353216, Краснодарский край, Динской район, п. Найдорф, ул. Центральная</t>
  </si>
  <si>
    <t>03 214 814 ОП МП 091</t>
  </si>
  <si>
    <t>353216, Краснодарский край, Динской район, п. Найдорф, ул. Крайняя</t>
  </si>
  <si>
    <t>03 214 814 ОП МП 092</t>
  </si>
  <si>
    <t>353216, Краснодарский край, Динской район, п. Найдорф, ул. Береговая</t>
  </si>
  <si>
    <t>03 214 814 ОП МП 093</t>
  </si>
  <si>
    <t xml:space="preserve">353216, Краснодарский край, Динской район, п. Найдорф, ул. Садовая </t>
  </si>
  <si>
    <t>03 214 814 ОП МП 094</t>
  </si>
  <si>
    <t>353216, Краснодарский край, Динской район, п. Найдорф, ул. Вишневая</t>
  </si>
  <si>
    <t>03 214 814 ОП МП 095</t>
  </si>
  <si>
    <t xml:space="preserve">353216, Краснодарский край, Динской район, п. Найдорф, пер. Крайний </t>
  </si>
  <si>
    <t>03 214 814 ОП МП 096</t>
  </si>
  <si>
    <t>353216, Краснодарский край, Динской район, п. Найдорф, ул. Тепличная</t>
  </si>
  <si>
    <t>03 214 814 ОП МП 097</t>
  </si>
  <si>
    <t>353216, Краснодарский край, Динской район, п. Найдорф, пер. Земляничный</t>
  </si>
  <si>
    <t>03 214 814 ОП МП 098</t>
  </si>
  <si>
    <t>353216, Краснодарский край, Динской район, п. Найдорф, ул. Набережная</t>
  </si>
  <si>
    <t>03 214 814 ОП МП 099</t>
  </si>
  <si>
    <t>353216, Краснодарский край, Динской район, п. Найдорф, ул. Студенческая</t>
  </si>
  <si>
    <t>03 214 814 ОП МП 100</t>
  </si>
  <si>
    <t>353216, Краснодарский край, Динской район, п. Найдорф, ул. Земляничная</t>
  </si>
  <si>
    <t>03 214 814 ОП МП 101</t>
  </si>
  <si>
    <t>353216, Краснодарский край, Динской район, п. Найдорф, ул. Юности</t>
  </si>
  <si>
    <t>03 214 814 ОП МП 102</t>
  </si>
  <si>
    <t>353216, Краснодарский край, Динской район, п. Найдорф, ул. Цветочная</t>
  </si>
  <si>
    <t>03 214 814 ОП МП 103</t>
  </si>
  <si>
    <t xml:space="preserve">353216, Краснодарский край, Динской район, п. Найдорф, ул.Короткая </t>
  </si>
  <si>
    <t>03 214 814 ОП МП 104</t>
  </si>
  <si>
    <t>353216, Краснодарский край, Динской район, п. Найдорф, ул. Школьная</t>
  </si>
  <si>
    <t>03 214 814 ОП МП 105</t>
  </si>
  <si>
    <t xml:space="preserve">353216, Краснодарский край, Динской район, п. Найдорф, пер. Зеленый </t>
  </si>
  <si>
    <t>03 214 814 ОП МП 106</t>
  </si>
  <si>
    <t>353216, Краснодарский край, Динской район, п. Найдорф, ул. Мира</t>
  </si>
  <si>
    <t>03 214 814 ОП МП 107</t>
  </si>
  <si>
    <t>Дорога - протяженность асфальтобетон 0,3 км</t>
  </si>
  <si>
    <t>353216, Краснодарский край, Динской район, п. Дальний, ул. Зеленая</t>
  </si>
  <si>
    <t>03 214 814 ОП МП 108</t>
  </si>
  <si>
    <t>Дорога - протяженность асфальтобетон 0,9 км</t>
  </si>
  <si>
    <t>353216, Краснодарский край, Динской район, п. Дальний, ул. Центральная</t>
  </si>
  <si>
    <t>03 214 814 ОП МП 109</t>
  </si>
  <si>
    <t>353216, Краснодарский край, Динской район, п. Дальний, ул. Набережная</t>
  </si>
  <si>
    <t>03 214 814 ОП МП 110</t>
  </si>
  <si>
    <t xml:space="preserve">Дорога - протяженностьасфальтобетон  0,05 км </t>
  </si>
  <si>
    <t>353216, Краснодарский край, Динской район, п. Дальний, пер. Степной</t>
  </si>
  <si>
    <t>03 214 814 ОП МП 111</t>
  </si>
  <si>
    <t>353212, Краснодарский край. Динской район, ст. Нововеличковская, Проезд Выгонный</t>
  </si>
  <si>
    <t>03 214 814 ОП МП 112</t>
  </si>
  <si>
    <t>353212, Краснодарский край. Динской район, ст. Нововеличковская, ул. Короткая</t>
  </si>
  <si>
    <t>03 214 814 ОП МП 113</t>
  </si>
  <si>
    <t>Дорога - протяженность асфальтобетон 1,416 км</t>
  </si>
  <si>
    <t>353213, Краснодарский край, Динской район, ст. Воронцовская, ул. Краснодарская</t>
  </si>
  <si>
    <t>Решение Совета от 02.04.2012 г. № 254-29/2</t>
  </si>
  <si>
    <t>03 214 814 ОП МП 114</t>
  </si>
  <si>
    <t>353212, Краснодарский край, Динской район, ст. Нововеличковская, ул. Бежко до объездной дороги</t>
  </si>
  <si>
    <t xml:space="preserve">акт приема-передачи муниципального имущества закрепляемого НСП за адм НСП по состоянию на 26.01.2008 год от 26.01.2008 г. </t>
  </si>
  <si>
    <t>Сведения о правообладателе недвижимого имущества, реестровый номер правообладателя, вид права</t>
  </si>
  <si>
    <t>НД000001</t>
  </si>
  <si>
    <t>НД000002</t>
  </si>
  <si>
    <t>НД000003</t>
  </si>
  <si>
    <t>НД000004</t>
  </si>
  <si>
    <t>НД000005</t>
  </si>
  <si>
    <t>НД000006</t>
  </si>
  <si>
    <t>НД000007</t>
  </si>
  <si>
    <t>НД000008</t>
  </si>
  <si>
    <t>НД000009</t>
  </si>
  <si>
    <t>НД000010</t>
  </si>
  <si>
    <t>НД000011</t>
  </si>
  <si>
    <t>НД000012</t>
  </si>
  <si>
    <t>НД000013</t>
  </si>
  <si>
    <t>НД000014</t>
  </si>
  <si>
    <t>НД000015</t>
  </si>
  <si>
    <t>НД000016</t>
  </si>
  <si>
    <t>НД000017</t>
  </si>
  <si>
    <t>НД000018</t>
  </si>
  <si>
    <t>НД000019</t>
  </si>
  <si>
    <t>НД000020</t>
  </si>
  <si>
    <t>НД000021</t>
  </si>
  <si>
    <t>НД000022</t>
  </si>
  <si>
    <t>НД000023</t>
  </si>
  <si>
    <t>НД000024</t>
  </si>
  <si>
    <t>НД000025</t>
  </si>
  <si>
    <t>НД000026</t>
  </si>
  <si>
    <t>НД000027</t>
  </si>
  <si>
    <t>НД000028</t>
  </si>
  <si>
    <t>НД000029</t>
  </si>
  <si>
    <t>НД000030</t>
  </si>
  <si>
    <t>НД000031</t>
  </si>
  <si>
    <t>НД000032</t>
  </si>
  <si>
    <t>НД000033</t>
  </si>
  <si>
    <t>НД000034</t>
  </si>
  <si>
    <t>НД000035</t>
  </si>
  <si>
    <t>НД000036</t>
  </si>
  <si>
    <t>НД000037</t>
  </si>
  <si>
    <t>НД000038</t>
  </si>
  <si>
    <t>НД000039</t>
  </si>
  <si>
    <t>НД000040</t>
  </si>
  <si>
    <t>НД000041</t>
  </si>
  <si>
    <t>НД000042</t>
  </si>
  <si>
    <t>НД000043</t>
  </si>
  <si>
    <t>НД000044</t>
  </si>
  <si>
    <t>НД000045</t>
  </si>
  <si>
    <t>НД000046</t>
  </si>
  <si>
    <t>НД000047</t>
  </si>
  <si>
    <t>НД000048</t>
  </si>
  <si>
    <t>НД000049</t>
  </si>
  <si>
    <t>НД000050</t>
  </si>
  <si>
    <t>НД000051</t>
  </si>
  <si>
    <t>НД000052</t>
  </si>
  <si>
    <t>НД000053</t>
  </si>
  <si>
    <t>НД000054</t>
  </si>
  <si>
    <t>НД000055</t>
  </si>
  <si>
    <t>НД000056</t>
  </si>
  <si>
    <t>НД000057</t>
  </si>
  <si>
    <t>НД000058</t>
  </si>
  <si>
    <t>НД000059</t>
  </si>
  <si>
    <t>НД000060</t>
  </si>
  <si>
    <t>НД000061</t>
  </si>
  <si>
    <t>НД000062</t>
  </si>
  <si>
    <t>НД000063</t>
  </si>
  <si>
    <t>НД000064</t>
  </si>
  <si>
    <t>НД000065</t>
  </si>
  <si>
    <t>НД000066</t>
  </si>
  <si>
    <t>НД000067</t>
  </si>
  <si>
    <t>НД000068</t>
  </si>
  <si>
    <t>НД000069</t>
  </si>
  <si>
    <t>НД000070</t>
  </si>
  <si>
    <t>НД000071</t>
  </si>
  <si>
    <t>НД000072</t>
  </si>
  <si>
    <t>НД000073</t>
  </si>
  <si>
    <t>НД000074</t>
  </si>
  <si>
    <t>НД000075</t>
  </si>
  <si>
    <t>НД000076</t>
  </si>
  <si>
    <t>НД000077</t>
  </si>
  <si>
    <t>НД000078</t>
  </si>
  <si>
    <t>НД000079</t>
  </si>
  <si>
    <t>НД000080</t>
  </si>
  <si>
    <t>НД000081</t>
  </si>
  <si>
    <t>НД000082</t>
  </si>
  <si>
    <t>НД000083</t>
  </si>
  <si>
    <t>НД000084</t>
  </si>
  <si>
    <t>НД000085</t>
  </si>
  <si>
    <t>НД000086</t>
  </si>
  <si>
    <t>НД000087</t>
  </si>
  <si>
    <t>НД000088</t>
  </si>
  <si>
    <t>НД000089</t>
  </si>
  <si>
    <t>НД000090</t>
  </si>
  <si>
    <t>НД000091</t>
  </si>
  <si>
    <t>НД000092</t>
  </si>
  <si>
    <t>НД000093</t>
  </si>
  <si>
    <t>НД000094</t>
  </si>
  <si>
    <t>НД000095</t>
  </si>
  <si>
    <t>НД000096</t>
  </si>
  <si>
    <t>НД000097</t>
  </si>
  <si>
    <t>НД000098</t>
  </si>
  <si>
    <t>НД000099</t>
  </si>
  <si>
    <t>НД000100</t>
  </si>
  <si>
    <t>НД000101</t>
  </si>
  <si>
    <t>НД000102</t>
  </si>
  <si>
    <t>НД000103</t>
  </si>
  <si>
    <t>НД000104</t>
  </si>
  <si>
    <t>НД000105</t>
  </si>
  <si>
    <t>НД000106</t>
  </si>
  <si>
    <t>НД000107</t>
  </si>
  <si>
    <t>НД000108</t>
  </si>
  <si>
    <t>НД000109</t>
  </si>
  <si>
    <t>НД000110</t>
  </si>
  <si>
    <t>НД000111</t>
  </si>
  <si>
    <t>НД000112</t>
  </si>
  <si>
    <t>НД000113</t>
  </si>
  <si>
    <t>НД000114</t>
  </si>
  <si>
    <t>Протяженность, км</t>
  </si>
  <si>
    <t>23:07:0104000:1085</t>
  </si>
  <si>
    <t>земли поселения</t>
  </si>
  <si>
    <t>23:07:0101049:67</t>
  </si>
  <si>
    <t>353212, Краснодарский край, Динской район, ст. Нововеличковская, ул. Садовая, 21б</t>
  </si>
  <si>
    <t>23:07:0102008:50</t>
  </si>
  <si>
    <t>земельный участок (под Домом культуры)</t>
  </si>
  <si>
    <t>земли населенных пунктов; для сельскохозяйственного производства</t>
  </si>
  <si>
    <t>23:07:0101045:28</t>
  </si>
  <si>
    <t>23:07:0101026:34</t>
  </si>
  <si>
    <t>23:07:0101045:38</t>
  </si>
  <si>
    <t>Земельный участок под зданием администрации площадь</t>
  </si>
  <si>
    <t xml:space="preserve">353212, Краснодарский край, Динской район, ст. Нововеличковская, ул. Красная, 53 </t>
  </si>
  <si>
    <t xml:space="preserve">Земельный участок под автомобильной дорогой Нововеличковская-Воронцовская площадь 219600 кв. м </t>
  </si>
  <si>
    <t>земли промышленности</t>
  </si>
  <si>
    <t>Земельный участок под дорогой площадью-10000 кв м</t>
  </si>
  <si>
    <t>Земельный участок под дорогой площадью-8250 кв м</t>
  </si>
  <si>
    <t>Земельный участок под дорогой площадью-2250 кв м</t>
  </si>
  <si>
    <t>353212, Краснодарский край, Динской район, ст. Нововеличковская, ул. Выгонная</t>
  </si>
  <si>
    <t>Земельный участок под дорогой площадью-20000 кв м</t>
  </si>
  <si>
    <t>353212, Краснодарский край, Динской район, ст. Нововеличковская, ул. Степная</t>
  </si>
  <si>
    <t>Земельный участок под дорогой площадью-9000 кв м</t>
  </si>
  <si>
    <t>353212, Краснодарский край, Динской район, ст. Нововеличковская, ул. Толстого</t>
  </si>
  <si>
    <t>Земельный участок под дорогой площадью-4750 кв м</t>
  </si>
  <si>
    <t>Земельный участок под дорогой площадью-2000 кв м</t>
  </si>
  <si>
    <t>353212, Краснодарский край, Динской район, ст. Нововеличковская, ул. Гоголя</t>
  </si>
  <si>
    <t>Земельный участок под дорогой площадью- 8000 кв м</t>
  </si>
  <si>
    <t>353212, Краснодарский край, Динской район, ст. Нововеличковская, ул. Колхозная</t>
  </si>
  <si>
    <t>353212, Краснодарский край, Динской район, ст. Нововеличковская, ул. Краснодарская</t>
  </si>
  <si>
    <t>Земельный участок под дорогой площадью- 19250 кв м</t>
  </si>
  <si>
    <t>353212, Краснодарский край, Динской район, ст. Нововеличковская, ул. Пролетарская</t>
  </si>
  <si>
    <t>Земельный участок под дорогой площадью-19250 кв м</t>
  </si>
  <si>
    <t>353212, Краснодарский край, Динской район, ст. Нововеличковская, ул. Садовая</t>
  </si>
  <si>
    <t>Земельный участок под дорогой площадью-6000 кв м</t>
  </si>
  <si>
    <t>353212, Краснодарский край, Динской район, ст. Нововеличковская, ул. Октябрьская</t>
  </si>
  <si>
    <t>Земельный участок под дорогой площадью-1250 кв м</t>
  </si>
  <si>
    <t>353212, Краснодарский край, Динской район, ст. Нововеличковская, ул. Школьная</t>
  </si>
  <si>
    <t>Земельный участок под дорогой площадью-11000 кв м</t>
  </si>
  <si>
    <t>353212, Краснодарский край, Динской район, ст. Нововеличковская, ул. Советская</t>
  </si>
  <si>
    <t>Земельный участок под дорогой площадью-7000 кв м</t>
  </si>
  <si>
    <t>353212, Краснодарский край, Динской район, ст. Нововеличковская, ул. Ровная</t>
  </si>
  <si>
    <t>Земельный участок под дорогой площадью-5250 кв м</t>
  </si>
  <si>
    <t>353212, Краснодарский край, Динской район, ст. Нововеличковская, ул. Широкая</t>
  </si>
  <si>
    <t>Земельный участок под дорогой площадью-5500 кв м</t>
  </si>
  <si>
    <t>353212, Краснодарский край, Динской район, ст. Нововеличковская, ул. Курганная</t>
  </si>
  <si>
    <t>353212, Краснодарский край, Динской район, ст. Нововеличковская, ул. Братская</t>
  </si>
  <si>
    <t>Земельный участок под дорогой площадью-8500 кв м</t>
  </si>
  <si>
    <t>353212, Краснодарский край, Динской район, ст. Нововеличковская, ул. Шаумяна</t>
  </si>
  <si>
    <t>353212, Краснодарский край, Динской район, ст. Нововеличковская, ул. Пушкина</t>
  </si>
  <si>
    <t>Земельный участок под дорогой площадью-1750 кв м</t>
  </si>
  <si>
    <t>353212, Краснодарский край, Динской район, ст. Нововеличковская, пер. Космонавтов</t>
  </si>
  <si>
    <t xml:space="preserve">Земельный участок под дорогой площадью- 2750 кв м </t>
  </si>
  <si>
    <t>353212, Краснодарский край, Динской район, ст. Нововеличковская, ул. Перовской</t>
  </si>
  <si>
    <t>353212, Краснодарский край, Динской район, ст. Нововеличковская, ул. Пионерская</t>
  </si>
  <si>
    <t xml:space="preserve">Земельный участок под дорогой площадью-6500 кв м </t>
  </si>
  <si>
    <t>353212, Краснодарский край, Динской район, ст. Нововеличковская, ул. Плеханова</t>
  </si>
  <si>
    <t>Земельный участок под дорогой площадью-5000 кв м</t>
  </si>
  <si>
    <t>353212, Краснодарский край, Динской район, ст. Нововеличковская, ул. Северная</t>
  </si>
  <si>
    <t>Земельный участок под дорогой площадью-1400 кв м</t>
  </si>
  <si>
    <t>353212, Краснодарский край, Динской район, ст. Нововеличковская, ул. Седина</t>
  </si>
  <si>
    <t>Земельный участок под дорогой площадью- 1750 кв м</t>
  </si>
  <si>
    <t>353212, Краснодарский край, Динской район, ст. Нововеличковская, ул. Заречная</t>
  </si>
  <si>
    <t>Земельный участок под дорогой площадью- 3500 кв м</t>
  </si>
  <si>
    <t>353212, Краснодарский край, Динской район, ст. Нововеличковская, ул.Вольная</t>
  </si>
  <si>
    <t>Земельный участок под дорогой площадью-4000 кв м</t>
  </si>
  <si>
    <t>353212, Краснодарский край, Динской район, ст. Нововеличковская, ул. Фурманова</t>
  </si>
  <si>
    <t xml:space="preserve">Земельный участок под дорогой площадью-11250 кв м </t>
  </si>
  <si>
    <t>353212, Краснодарский край, Динской район, ст. Нововеличковская, ул. Фрунзе</t>
  </si>
  <si>
    <t>Земельный участок под дорогой площадью-3500 кв м</t>
  </si>
  <si>
    <t>353212, Краснодарский край, Динской район, ст. Нововеличковская, ул. Чапаева</t>
  </si>
  <si>
    <t>Земельный участок под дорогой площадью- 9000 кв м</t>
  </si>
  <si>
    <t>353212, Краснодарский край, Динской район, ст. Нововеличковская, ул.Коммунаров</t>
  </si>
  <si>
    <t>Земельный участок под дорогой площадью- 10500 кв м</t>
  </si>
  <si>
    <t>353212, Краснодарский край, Динской район, ст. Нововеличковская, ул. Крупской</t>
  </si>
  <si>
    <t>353212, Краснодарский край, Динской район, ст. Нововеличковская, ул. Шевченко</t>
  </si>
  <si>
    <t>Земельный участок под дорогой площадью-3750 кв м</t>
  </si>
  <si>
    <t>353212, Краснодарский край, Динской район, ст. Нововеличковская, ул. Прямая</t>
  </si>
  <si>
    <t>Земельный участок под дорогой площадью-3250 кв м</t>
  </si>
  <si>
    <t>353212, Краснодарский край, Динской район, ст. Нововеличковская, ул. Мышастовская</t>
  </si>
  <si>
    <t>353212, Краснодарский край, Динской район, ст. Нововеличковская, ул.Лазо</t>
  </si>
  <si>
    <t>Земельный участок под дорогой площадью-7500 кв м</t>
  </si>
  <si>
    <t>353212, Краснодарский край, Динской район, ст. Нововеличковская, ул. Веселая</t>
  </si>
  <si>
    <t>353212, Краснодарский край, Динской район, ст. Нововеличковская, ул. Энгельса</t>
  </si>
  <si>
    <t>Земельный участок под дорогой площадью- 9750 кв м</t>
  </si>
  <si>
    <t>353212, Краснодарский край, Динской район, ст. Нововеличковская, ул. Казачья</t>
  </si>
  <si>
    <t>353212, Краснодарский край, Динской район, ст. Нововеличковская, ул. День Победы</t>
  </si>
  <si>
    <t>353212, Краснодарский край, Динской район, ст. Нововеличковская, ул. Красноармейская</t>
  </si>
  <si>
    <t>353212, Краснодарский край, Динской район, ст. Нововеличковская, ул. Демьяна Бедного</t>
  </si>
  <si>
    <t>Земельный участок под дорогой площадью- 8500 кв м</t>
  </si>
  <si>
    <t>353212, Краснодарский край, Динской район, ст. Нововеличковская, ул. Комсомольская</t>
  </si>
  <si>
    <t>353212, Краснодарский край, Динской район, ст. Нововеличковская, ул.Набережная</t>
  </si>
  <si>
    <t>Земельный участок под дорогой площадью-3000 кв м</t>
  </si>
  <si>
    <t>353212, Краснодарский край, Динской район, ст. Нововеличковская, ул. Петровского</t>
  </si>
  <si>
    <t>353212, Краснодарский край, Динской район, ст. Нововеличковская, ул. Тургенева</t>
  </si>
  <si>
    <t>353212, Краснодарский край, Динской район, ст. Нововеличковская, ул. Лермонтова</t>
  </si>
  <si>
    <t>Земельный участок под дорогой площадью- 11750 кв м</t>
  </si>
  <si>
    <t>353212, Краснодарский край, Динской район, ст. Нововеличковская, ул. Свердлова</t>
  </si>
  <si>
    <t>Земельный участок под дорогой площадью-4250 кв м</t>
  </si>
  <si>
    <t>353212, Краснодарский край, Динской район, ст. Нововеличковская, ул. Кавказская</t>
  </si>
  <si>
    <t>353212, Краснодарский край, Динской район, ст. Нововеличковская, ул. Леваневского</t>
  </si>
  <si>
    <t>353212, Краснодарский край, Динской район, ст. Нововеличковская, ул. Б. Хмельницкого</t>
  </si>
  <si>
    <t>Земельный участок под дорогой площадью- 1400 кв м</t>
  </si>
  <si>
    <t>353212, Краснодарский край, Динской район, ст. Нововеличковская, ул. Некрасова</t>
  </si>
  <si>
    <t xml:space="preserve">Земельный участок под дорогой площадью-1500 кв м </t>
  </si>
  <si>
    <t>353212, Краснодарский край, Динской район, ст. Нововеличковская, пер. Комсомольский</t>
  </si>
  <si>
    <t>Земельный участок под дорогой площадью- 750 кв м</t>
  </si>
  <si>
    <t>353212, Краснодарский край, Динской район, ст. Нововеличковская, пер. Гагарина</t>
  </si>
  <si>
    <t>Земельный участок под дорогой площадью- 1000 кв м</t>
  </si>
  <si>
    <t>353212, Краснодарский край, Динской район, ст. Нововеличковская, пер. Виноградный</t>
  </si>
  <si>
    <t>Земельный участок под дорогой площадью-1000 кв м</t>
  </si>
  <si>
    <t>353212, Краснодарский край, Динской район, ст. Нововеличковская, пер. Вишневского</t>
  </si>
  <si>
    <t>353212, Краснодарский край, Динской район, ст. Нововеличковская, пер. Черкасский</t>
  </si>
  <si>
    <t>353212, Краснодарский край, Динской район, ст. Нововеличковская, пер. Вольный</t>
  </si>
  <si>
    <t>Земельный участок под дорогой площадью-500 кв м</t>
  </si>
  <si>
    <t>353212, Краснодарский край, Динской район, ст. Нововеличковская, пер. Школьный</t>
  </si>
  <si>
    <t>Земельный участок под дорогой площадью-750 кв м</t>
  </si>
  <si>
    <t>353212, Краснодарский край, Динской район, ст. Нововеличковская, ул. Короткий тупик</t>
  </si>
  <si>
    <t>353212, Краснодарский край, Динской район, ст. Нововеличковская, пер. Первомайский</t>
  </si>
  <si>
    <t>353212, Краснодарский край, Динской район, ст. Нововеличковская, ул. Южная</t>
  </si>
  <si>
    <t>Земельный участок под дорогой площадью-12500 кв м</t>
  </si>
  <si>
    <t>353212, Краснодарский край, Динской район, ст. Нововеличковская, ул. Ленина</t>
  </si>
  <si>
    <t>Земельный участок под дорогой площадью-3900 кв м</t>
  </si>
  <si>
    <t>353212, Краснодарский край, Динской район, ст. Нововеличковская, ул. Короткая</t>
  </si>
  <si>
    <t>353212, Краснодарский край, Динской район, ст. Нововеличковская, ул. Медведовская</t>
  </si>
  <si>
    <t xml:space="preserve">353212, Краснодарский край, Динской район, ст. Нововеличковская, пер. Тихий </t>
  </si>
  <si>
    <t>Земельный участок под дорогой площадью- 10000 кв м</t>
  </si>
  <si>
    <t>Земельный участок под дорогой площадью-10500 кв м</t>
  </si>
  <si>
    <t>Земельный участок под дорогой площадью-10750 кв м</t>
  </si>
  <si>
    <t xml:space="preserve">353213, Краснодарский край, Динской район, ст. Воронцовская, ул. Ровная </t>
  </si>
  <si>
    <t>Земельный участок под дорогой площадью- 4250 кв м</t>
  </si>
  <si>
    <t xml:space="preserve">353213, Краснодарский край, Динской район, ст. Воронцовская, ул. Выгонная </t>
  </si>
  <si>
    <t>Земельный участок под дорогой площадью-2500 кв м</t>
  </si>
  <si>
    <t xml:space="preserve">353213, Краснодарский край, Динской район, ст. Воронцовская, ул. Космонавтов </t>
  </si>
  <si>
    <t xml:space="preserve">353213, Краснодарский край, Динской район, ст. Воронцовская, ул. Ленина </t>
  </si>
  <si>
    <t>Земельный участок под дорогой площадью- 3000 кв м</t>
  </si>
  <si>
    <t xml:space="preserve">353213, Краснодарский край, Динской район, ст. Воронцовская, ул. Социалистическая </t>
  </si>
  <si>
    <t>Земельный участок под дорогой площадью-1500 кв м</t>
  </si>
  <si>
    <t xml:space="preserve">353213, Краснодарский край, Динской район, ст. Воронцовская, ул. Новая  </t>
  </si>
  <si>
    <t xml:space="preserve">353213, Краснодарский край, Динской район, ст. Воронцовская, пер. Вольный </t>
  </si>
  <si>
    <t xml:space="preserve">353213, Краснодарский край, Динской район, ст. Воронцовская, ул. Крайняя </t>
  </si>
  <si>
    <t xml:space="preserve">353213, Краснодарский край, Динской район, ст. Воронцовская, ул. Угольная </t>
  </si>
  <si>
    <t>Земельный участок под дорогой площадью- 1500 кв м</t>
  </si>
  <si>
    <t xml:space="preserve">353213, Краснодарский край, Динской район, ст. Воронцовская, ул. Прямая  </t>
  </si>
  <si>
    <t xml:space="preserve">353213, Краснодарский край, Динской район, ст. Воронцовская, ул. Трудовая </t>
  </si>
  <si>
    <t>Земельный участок под дорогой площадью- 2500 кв м</t>
  </si>
  <si>
    <t xml:space="preserve">353213, Краснодарский край, Динской район, ст. Воронцовская, ул.Крупской  </t>
  </si>
  <si>
    <t>Земельный участок под дорогой площадью- 500 кв м</t>
  </si>
  <si>
    <t xml:space="preserve">353213, Краснодарский край, Динской район, ст. Воронцовская, пер. Горького </t>
  </si>
  <si>
    <t xml:space="preserve">353213, Краснодарский край, Динской район, ст. Воронцовская, пер. Ровный  </t>
  </si>
  <si>
    <t xml:space="preserve">353213, Краснодарский край, Динской район, ст. Воронцовская, пер. Космонавтов  </t>
  </si>
  <si>
    <t>Земельный участок под дорогой площадью- 11000 кв м</t>
  </si>
  <si>
    <t xml:space="preserve">353213, Краснодарский край, Динской район, п. Найдорф, ул. Красная  </t>
  </si>
  <si>
    <t>Земельный участок под дорогой площадью- 4000 кв м</t>
  </si>
  <si>
    <t xml:space="preserve">353216, Краснодарский край, Динской район, п. Найдорф, ул. Центральная </t>
  </si>
  <si>
    <t>Земельный участок под дорогой площадью- 6000 кв м</t>
  </si>
  <si>
    <t xml:space="preserve">353216, Краснодарский край, Динской район, п. Найдорф, ул. Береговая  </t>
  </si>
  <si>
    <t xml:space="preserve">353216, Краснодарский край, Динской район, п. Найдорф, ул. Вишневая </t>
  </si>
  <si>
    <t xml:space="preserve">353216, Краснодарский край, Динской район, п. Найдорф, ул. Тепличная  </t>
  </si>
  <si>
    <t xml:space="preserve">353216, Краснодарский край, Динской район, п. Найдорф, пер. Земляничный  </t>
  </si>
  <si>
    <t xml:space="preserve">353216, Краснодарский край, Динской район, п. Найдорф, ул. Набережная </t>
  </si>
  <si>
    <t>Земельный участок под дорогой площадью- 2000 кв м</t>
  </si>
  <si>
    <t xml:space="preserve">353216, Краснодарский край, Динской район, п. Найдорф, ул. Студенческая </t>
  </si>
  <si>
    <t>Земельный участок под дорогой площадью- 4500 кв м</t>
  </si>
  <si>
    <t xml:space="preserve">353216, Краснодарский край, Динской район, п. Найдорф, ул. Земляничная  </t>
  </si>
  <si>
    <t xml:space="preserve">353216, Краснодарский край, Динской район, п. Найдорф, ул. Юности  </t>
  </si>
  <si>
    <t xml:space="preserve">353216, Краснодарский край, Динской район, п. Найдорф, ул. Цветочная  </t>
  </si>
  <si>
    <t xml:space="preserve">353216, Краснодарский край, Динской район, п. Найдорф, ул. Короткая   </t>
  </si>
  <si>
    <t xml:space="preserve">353216, Краснодарский край, Динской район, п. Найдорф, ул. Школьная   </t>
  </si>
  <si>
    <t xml:space="preserve">353216, Краснодарский край, Динской район, п. Найдорф, пер. Зеленый   </t>
  </si>
  <si>
    <t xml:space="preserve">353216, Краснодарский край, Динской район, п. Найдорф, ул. Мира  </t>
  </si>
  <si>
    <t xml:space="preserve">353216, Краснодарский край, Динской район, п. Дальний, ул.Центральная </t>
  </si>
  <si>
    <t>Земельный участок под дорогой площадью- 250 кв м</t>
  </si>
  <si>
    <t xml:space="preserve">353216, Краснодарский край, Динской район, п. Дальний, пер. Степной </t>
  </si>
  <si>
    <t>23:07:0000000:2917</t>
  </si>
  <si>
    <t>353216, Краснодарский край, Динской район, п.Найдорф, пер. Земляничный, 4</t>
  </si>
  <si>
    <t xml:space="preserve">земли поселений </t>
  </si>
  <si>
    <t>23:07:0103004:55</t>
  </si>
  <si>
    <t xml:space="preserve">353216, Краснодарский край, Динской район, п.Найдорф, ул. Земляничная, 21 </t>
  </si>
  <si>
    <t>353216, Краснодарский край, Динской район, ст. Воронцовская</t>
  </si>
  <si>
    <t>23:07:0102006:108</t>
  </si>
  <si>
    <t>353216, Краснодарский край, Динской район, ст. Воронцовская, ул. Колхозная, 13Б</t>
  </si>
  <si>
    <t>23:07:0101045:159</t>
  </si>
  <si>
    <t>Краснодарский край, Динской район, ст. Нововеличковская, ул. Бежко, 11б</t>
  </si>
  <si>
    <t>23:07:0102009:78</t>
  </si>
  <si>
    <t>Земельный участок, категория земель: земли населенных пунктов-под строительство комплексной спортивно-игровой площадки</t>
  </si>
  <si>
    <t>Краснодарский край, Динской район, ст. Воронцовская, ул. Пушкина,19</t>
  </si>
  <si>
    <t>23:07:0103001:85</t>
  </si>
  <si>
    <t>Земельный участок, категория земель: земли населенных пунктов-для эксплуатации модульной котельной мощностью 200 кВт</t>
  </si>
  <si>
    <t>Краснодарский край, Динской район, пос.Найдорф, ул.Школьная 9а</t>
  </si>
  <si>
    <t>23:07:0101045:148</t>
  </si>
  <si>
    <t>Земельный участок, категория земель: земли населенных пунктов - для организации парковой зоны</t>
  </si>
  <si>
    <t>Краснодарский край, Динской район, ст. Нововеличковская, ул. Красная, 55г</t>
  </si>
  <si>
    <t xml:space="preserve">свидетельство о гос.регистрации АА 215030 от 15.05.2015 </t>
  </si>
  <si>
    <t>23:07:0101009:97</t>
  </si>
  <si>
    <t>Земельный участок (территория стадиона) Категория земель: земли населенных пунктов - спорт</t>
  </si>
  <si>
    <t>Краснодарский край, Динской район, ст. Нововеличковская, ул. Свердлова, 30А</t>
  </si>
  <si>
    <t>Земельный участок, для размещения детской игровой площадки</t>
  </si>
  <si>
    <t>Краснодарский край, Динской район, ст. Воронцовская, ул. Красная, 21а</t>
  </si>
  <si>
    <t>Постановление администрации МОДР от 11.01.2012 № 18</t>
  </si>
  <si>
    <t>Земельный участок, категория земель: земли населенных пунктов - для эксплуатации ГРП и охранной зоны газопровода высокого давления</t>
  </si>
  <si>
    <t>Краснодарский край, Динской район, ст. Воронцовская, ул. Краснодарская, 15б</t>
  </si>
  <si>
    <t>земли поселений</t>
  </si>
  <si>
    <t>Земельный участок, категория земель: земли населенных пунктов, вид разрешенного исп  - для эксплуатации здания здравоохранения</t>
  </si>
  <si>
    <t>Краснодарский край, Динской район, ст. Воронцовская, ул. Красная, 8</t>
  </si>
  <si>
    <t>решение Совета НСП от 07.09.2012 № 285-34/2; решение ед-го акционера от 17.09.2012; св-во от 15.10.2012 серия 23-АЛ № 151957</t>
  </si>
  <si>
    <t>Решение Совета НСП ДР от 24.08.2017, решение Совета МО ДР от 15.09.2017 № 283-28/3, акт ПП от 18.09.2017, запись ЕГРН от 29.11.2017 № 23:07:0102008:52-23/031/2017-3</t>
  </si>
  <si>
    <t>1096-КЗ от 28.07.2006 г., акт приема-передачи от 13.10.2006</t>
  </si>
  <si>
    <t>1096-КЗ от 28.07.2006 г., акт приема-передачи муниц. имущ. от 13.08.2008 г</t>
  </si>
  <si>
    <t>Решение Совета МО ДР от 24.09.2014 № 649-58/2, акт приема-передачи от 01.10.2014, постановление адм. НСП от 22.10.2014  №445, св-во 23-АН № 646137 от 08.04.2015</t>
  </si>
  <si>
    <t xml:space="preserve">Решение Совета МО ДР от 24.09.2014 № 649-58/2, акт приема-передачи от 01.10.2014, постановление адм. НСП от 22.10.2014  №445, свидетельство о гос.регистрации 23-АН №343761 от 26.11.2014 </t>
  </si>
  <si>
    <r>
      <t xml:space="preserve">решение Совета НСП от 15.10.2013 № 359-43/2, </t>
    </r>
    <r>
      <rPr>
        <b/>
        <sz val="12"/>
        <color rgb="FFFF0000"/>
        <rFont val="Times New Roman"/>
        <family val="1"/>
        <charset val="204"/>
      </rPr>
      <t>№ 23-23-31/100/2013-293  от 30.09.2013  (собственность)</t>
    </r>
  </si>
  <si>
    <t>НЗ000001</t>
  </si>
  <si>
    <t>НЗ000003</t>
  </si>
  <si>
    <t>НЗ000004</t>
  </si>
  <si>
    <t>НЗ000005</t>
  </si>
  <si>
    <t>НЗ000006</t>
  </si>
  <si>
    <t>НЗ000007</t>
  </si>
  <si>
    <t>НЗ000009</t>
  </si>
  <si>
    <t>НЗ000010</t>
  </si>
  <si>
    <t>НЗ000011</t>
  </si>
  <si>
    <t>НЗ000012</t>
  </si>
  <si>
    <t>НЗ000013</t>
  </si>
  <si>
    <t>НЗ000014</t>
  </si>
  <si>
    <t>НЗ000015</t>
  </si>
  <si>
    <t>НЗ000016</t>
  </si>
  <si>
    <t>НЗ000017</t>
  </si>
  <si>
    <t>НЗ000018</t>
  </si>
  <si>
    <t>НЗ000019</t>
  </si>
  <si>
    <t>НЗ000020</t>
  </si>
  <si>
    <t>НЗ000021</t>
  </si>
  <si>
    <t>НЗ000022</t>
  </si>
  <si>
    <t>НЗ000023</t>
  </si>
  <si>
    <t>НЗ000024</t>
  </si>
  <si>
    <t>НЗ000025</t>
  </si>
  <si>
    <t>НЗ000026</t>
  </si>
  <si>
    <t>НЗ000029</t>
  </si>
  <si>
    <t>НЗ000030</t>
  </si>
  <si>
    <t>НЗ000032</t>
  </si>
  <si>
    <t>НЗ000033</t>
  </si>
  <si>
    <t>НЗ000034</t>
  </si>
  <si>
    <t>НЗ000035</t>
  </si>
  <si>
    <t>НЗ000041</t>
  </si>
  <si>
    <t>НЗ000047</t>
  </si>
  <si>
    <t>НЗ000048</t>
  </si>
  <si>
    <t>НЗ000049</t>
  </si>
  <si>
    <t>НЗ000050</t>
  </si>
  <si>
    <t>НЗ000051</t>
  </si>
  <si>
    <t>НЗ000054</t>
  </si>
  <si>
    <t>НЗ000055</t>
  </si>
  <si>
    <t>НЗ000056</t>
  </si>
  <si>
    <t>НЗ000057</t>
  </si>
  <si>
    <t>НЗ000058</t>
  </si>
  <si>
    <t>НЗ000059</t>
  </si>
  <si>
    <t>НЗ000060</t>
  </si>
  <si>
    <t>НЗ000063</t>
  </si>
  <si>
    <t>НЗ000064</t>
  </si>
  <si>
    <t>НЗ000066</t>
  </si>
  <si>
    <t>НЗ000067</t>
  </si>
  <si>
    <t>НЗ000068</t>
  </si>
  <si>
    <t>НЗ000069</t>
  </si>
  <si>
    <t>НЗ000070</t>
  </si>
  <si>
    <t>НЗ000071</t>
  </si>
  <si>
    <t>НЗ000072</t>
  </si>
  <si>
    <t>НЗ000073</t>
  </si>
  <si>
    <t>НЗ000074</t>
  </si>
  <si>
    <t>НЗ000075</t>
  </si>
  <si>
    <t>НЗ000076</t>
  </si>
  <si>
    <t>НЗ000077</t>
  </si>
  <si>
    <t>НЗ000078</t>
  </si>
  <si>
    <t>НЗ000079</t>
  </si>
  <si>
    <t>НЗ000080</t>
  </si>
  <si>
    <t>НЗ000082</t>
  </si>
  <si>
    <t>НЗ000083</t>
  </si>
  <si>
    <t>НЗ000084</t>
  </si>
  <si>
    <t>НЗ000085</t>
  </si>
  <si>
    <t>НЗ000087</t>
  </si>
  <si>
    <t>НЗ000088</t>
  </si>
  <si>
    <t>НЗ000089</t>
  </si>
  <si>
    <t>НЗ000092</t>
  </si>
  <si>
    <t>НЗ000093</t>
  </si>
  <si>
    <t>НЗ000095</t>
  </si>
  <si>
    <t>НЗ000096</t>
  </si>
  <si>
    <t>НЗ000097</t>
  </si>
  <si>
    <t>НЗ000099</t>
  </si>
  <si>
    <t>НЗ000100</t>
  </si>
  <si>
    <t>НЗ000101</t>
  </si>
  <si>
    <t>НЗ000104</t>
  </si>
  <si>
    <t>НЗ000105</t>
  </si>
  <si>
    <t>НЗ000106</t>
  </si>
  <si>
    <t>НЗ000107</t>
  </si>
  <si>
    <t>НЗ000108</t>
  </si>
  <si>
    <t>НЗ000109</t>
  </si>
  <si>
    <t>НЗ000110</t>
  </si>
  <si>
    <t>НЗ000111</t>
  </si>
  <si>
    <t>НЗ000112</t>
  </si>
  <si>
    <t>НЗ000113</t>
  </si>
  <si>
    <t>НЗ000114</t>
  </si>
  <si>
    <t>НЗ000115</t>
  </si>
  <si>
    <t>НЗ000116</t>
  </si>
  <si>
    <t>НЗ000117</t>
  </si>
  <si>
    <t>НЗ000118</t>
  </si>
  <si>
    <t>НЗ000119</t>
  </si>
  <si>
    <t>НЗ000120</t>
  </si>
  <si>
    <t>НЗ000121</t>
  </si>
  <si>
    <t>НЗ000122</t>
  </si>
  <si>
    <t>НЗ000123</t>
  </si>
  <si>
    <t>НЗ000124</t>
  </si>
  <si>
    <t>НЗ000125</t>
  </si>
  <si>
    <t>НЗ000126</t>
  </si>
  <si>
    <t>НЗ000127</t>
  </si>
  <si>
    <t>НЗ000128</t>
  </si>
  <si>
    <t>НЗ000129</t>
  </si>
  <si>
    <t>НЗ000130</t>
  </si>
  <si>
    <t>НЗ000131</t>
  </si>
  <si>
    <t>муниципальная казна</t>
  </si>
  <si>
    <t>Местная православная религиозная орг-я постоянное (бессрочное) пользование</t>
  </si>
  <si>
    <t>пост. адм от 27.06.1994 № 550-П, св-во от 04.09.2008 серия 23-АЕ № 152120</t>
  </si>
  <si>
    <t>Постановление адм. НСП от 21.04.2015 № 195</t>
  </si>
  <si>
    <t>администрация НСП постоянное (бессрочное) пользование</t>
  </si>
  <si>
    <t>Постановление адм. НСП от 05.02.2016 № 71, св-во АА 958264 от 23.05.2016</t>
  </si>
  <si>
    <t>постановление адм. НСП от 04.04.2016 № 175</t>
  </si>
  <si>
    <t>постановление главы Нсп от 26.01.2009г. № 17</t>
  </si>
  <si>
    <t>353212, Краснодарский край, Динской район, ст. Нововеличковская, ул. Шевченко, 24</t>
  </si>
  <si>
    <t>Дорожные знаки</t>
  </si>
  <si>
    <t>решение Совета МО Др от 24.02.2009г. № 877-53/1, акт приема-передачи от 06.03.2009</t>
  </si>
  <si>
    <t>МУК 06                                                   МКУ "ОДА НСП"</t>
  </si>
  <si>
    <r>
      <t>Решение Совета НСП ДР от 21.11.2008 № 42.8, решение Совета НСП ДР от 05.04.2010 №</t>
    </r>
    <r>
      <rPr>
        <b/>
        <sz val="12"/>
        <rFont val="Times New Roman"/>
        <family val="1"/>
        <charset val="204"/>
      </rPr>
      <t xml:space="preserve"> </t>
    </r>
    <r>
      <rPr>
        <sz val="12"/>
        <rFont val="Times New Roman"/>
        <family val="1"/>
        <charset val="204"/>
      </rPr>
      <t>66-7/2,</t>
    </r>
    <r>
      <rPr>
        <b/>
        <sz val="12"/>
        <rFont val="Times New Roman"/>
        <family val="1"/>
        <charset val="204"/>
      </rPr>
      <t xml:space="preserve"> </t>
    </r>
    <r>
      <rPr>
        <sz val="12"/>
        <rFont val="Times New Roman"/>
        <family val="1"/>
        <charset val="204"/>
      </rPr>
      <t>постановление адм НСП ДР от 30.04.2010 № 606</t>
    </r>
  </si>
  <si>
    <t>0000001</t>
  </si>
  <si>
    <t>МУК 05                                        МКУ "ЦБ НСП"</t>
  </si>
  <si>
    <t>МУКА 02 администрация Нововеличковского сельского поселения Динского района</t>
  </si>
  <si>
    <t>МУБС 09                                    МБУ "Спорт"</t>
  </si>
  <si>
    <t>постановление АНСП от 28.01.2011 г. № 34</t>
  </si>
  <si>
    <t>Краснодарский край, Динской район, ст. Нововеличковская, ул. Красная, 53</t>
  </si>
  <si>
    <t>пос.Найдорф</t>
  </si>
  <si>
    <t>353212, Краснодарский край, Динской район, ст. Нововеличковская,  ул. Красная, 55</t>
  </si>
  <si>
    <t>353212, Краснодарский край, Динской район, ст. Нововеличковская, ул. Красная, 55</t>
  </si>
  <si>
    <t>МУБК 07                              МБУ"Культура" НСП</t>
  </si>
  <si>
    <t>МУБК 08                               МБУК "БО НСП"</t>
  </si>
  <si>
    <t>Краснодарский край, Динской район, ст. Нововеличковская, ул. Красная, 44</t>
  </si>
  <si>
    <t>353213, Краснодарский край, Динской район, ст. Воронцовская, ул. Пушкина, 20Б</t>
  </si>
  <si>
    <t>353216, Краснодарский край, Динской район, ст. Воронцовская, пос. Найдорф, ул. Школьная, 9</t>
  </si>
  <si>
    <t>АКТ приема-передачи от 26.01.2008 г.</t>
  </si>
  <si>
    <t>МПУ 04                                   МУП ЖКХ "Нововеличковское"</t>
  </si>
  <si>
    <t>О0000220</t>
  </si>
  <si>
    <t>О0000221</t>
  </si>
  <si>
    <t>О0000222</t>
  </si>
  <si>
    <t>О0000246</t>
  </si>
  <si>
    <t>О0000247</t>
  </si>
  <si>
    <t>О0000248</t>
  </si>
  <si>
    <t>О0000249</t>
  </si>
  <si>
    <t>0000250</t>
  </si>
  <si>
    <t>0000251</t>
  </si>
  <si>
    <t>О0000253</t>
  </si>
  <si>
    <t>О0000254</t>
  </si>
  <si>
    <t>О0000255</t>
  </si>
  <si>
    <t>О0000256</t>
  </si>
  <si>
    <t>О0000264</t>
  </si>
  <si>
    <t>О0000265</t>
  </si>
  <si>
    <t>О0000278</t>
  </si>
  <si>
    <t>О0000279</t>
  </si>
  <si>
    <t>О0000282</t>
  </si>
  <si>
    <t>О0000283</t>
  </si>
  <si>
    <t>О0000287</t>
  </si>
  <si>
    <t>О0000288</t>
  </si>
  <si>
    <t>О0000289</t>
  </si>
  <si>
    <t>0000481</t>
  </si>
  <si>
    <t>0000498</t>
  </si>
  <si>
    <t>0000499</t>
  </si>
  <si>
    <t>0000500</t>
  </si>
  <si>
    <t>0000501</t>
  </si>
  <si>
    <t>0000502</t>
  </si>
  <si>
    <t>0000503</t>
  </si>
  <si>
    <t>0000504</t>
  </si>
  <si>
    <t>0000505</t>
  </si>
  <si>
    <t>0000506</t>
  </si>
  <si>
    <t>0000507</t>
  </si>
  <si>
    <t>0000508</t>
  </si>
  <si>
    <t>0000510</t>
  </si>
  <si>
    <t>0000511</t>
  </si>
  <si>
    <t>0000512</t>
  </si>
  <si>
    <t>0000513</t>
  </si>
  <si>
    <t>0000514</t>
  </si>
  <si>
    <t>0000516</t>
  </si>
  <si>
    <t>0000517</t>
  </si>
  <si>
    <t>0000518</t>
  </si>
  <si>
    <t>0000571</t>
  </si>
  <si>
    <t>0000572</t>
  </si>
  <si>
    <t>0000573</t>
  </si>
  <si>
    <t>0000608</t>
  </si>
  <si>
    <t>0000002</t>
  </si>
  <si>
    <t>0000004</t>
  </si>
  <si>
    <t>0000005</t>
  </si>
  <si>
    <t>акт приема-передачи от 11.01.2009</t>
  </si>
  <si>
    <t>Балансовая стоимость, руб.</t>
  </si>
  <si>
    <t xml:space="preserve">Кадастровый номер </t>
  </si>
  <si>
    <t>Кадастровая стоимость, руб.</t>
  </si>
  <si>
    <t>Дата возникновения права Нововеличковского с/п</t>
  </si>
  <si>
    <t>Документ- основание возникновения права Нововеличковского с/п</t>
  </si>
  <si>
    <t>Балансовая стоимость движимого имущества, руб.</t>
  </si>
  <si>
    <t>Сведения о правообладателе движимого имущества, вид права</t>
  </si>
  <si>
    <t>353213, Российская Федерация, Краснодарский край, Динской район, ст. Воронцовская, ул. Пушкина, 20б</t>
  </si>
  <si>
    <t>пост адм от 01.02.18 № 24, регистрационная запись от 08.02.2018 № 23:07:0102008:50-23/031/2018-1 ПБП МБУ "Культура" НСП</t>
  </si>
  <si>
    <t>353212, Краснодарский край, Динской район, ст. Нововеличковская, пер. Выгонный</t>
  </si>
  <si>
    <t>353212 Краснодарский край,Динской район,ст.Нововеличковская,ул. Свердлова, 32Б</t>
  </si>
  <si>
    <t>глубина 104 м</t>
  </si>
  <si>
    <t>глубина 210 м</t>
  </si>
  <si>
    <t xml:space="preserve">Решение Совета НСП от 05.04.2013 № 318-39/2; акт приема-передачи от 30.04.2013, </t>
  </si>
  <si>
    <t>Договор безвозмездного пользования комплекс.спорт.-игр-й площадкой № 5 от 20.03.2018 (01.01.18-01.12.18) БОУМОДР "СОШ № 39"</t>
  </si>
  <si>
    <t>Договор о безвозмездном пользовании территорией стадиона для проведения учебных занятий от 01.06.2018 № 6, МБУДО "ДЮСШ № 2" МОДР (01.03.2018-12.31.2018)</t>
  </si>
  <si>
    <t>23:07:0101006:132</t>
  </si>
  <si>
    <t>353213 Краснодарский край, Динской район, ст. Воронцовская, ул. Пушкина, 20Б</t>
  </si>
  <si>
    <t>23:07:0101024:119</t>
  </si>
  <si>
    <t>23:07:0101045:270</t>
  </si>
  <si>
    <t>Муниципальное казенное учреждение "Централизованная бухгалтерия Нововеличковского сельского поселения", (МКУ "ЦБ НСП")                           ИНН 2330036256,    КПП 233001001,    ОГРН 1082330000928,     ОКВЭД 69.20.2</t>
  </si>
  <si>
    <t>01.11.2012</t>
  </si>
  <si>
    <t>постановление администрации от 25.01.2008 № 18, акт от 26.01.2008</t>
  </si>
  <si>
    <t>Постановление главы НСП ДР от 20.12.2006 № 603, постановление адм НСП ДР от 11.01.2011 № 3</t>
  </si>
  <si>
    <t>Решение Совета НСП от 20.06.17 № 199-42/3, акт приема-передачи от 03.07.2017, Постановление от 11.09.2017 № 220</t>
  </si>
  <si>
    <t>Земельный участок под башней Рожновского, артезианской скважиной 21049</t>
  </si>
  <si>
    <t xml:space="preserve">закон КК от 28.07.2006 г. № 1096-КЗ, акт приема-передачи от 13.10.2006, регистрационная запись 23:07:0000000:2917-23/031/2018-1 от 29.08.2018                                                              </t>
  </si>
  <si>
    <t>Земельный участок под башней Рожновского, артезианской скважиной 1153</t>
  </si>
  <si>
    <t xml:space="preserve">закон КК от 28.07.2006 г. № 1096-КЗ, акт приема-передачи от 13.10.2006, регистрационная запись 23:07:0103004:55-23/031/2018-1 от 29.08.2018                                                              </t>
  </si>
  <si>
    <t>Земельный участок под башней Рожновского, артезианской скважиной № 6469</t>
  </si>
  <si>
    <t>Земельный участок под башней Рожновского, артезианской скважиной № 2751</t>
  </si>
  <si>
    <t xml:space="preserve">закон КК от 28.07.2006 г. № 1096-КЗ, акт приема-передачи от 13.10.2006, регистрационная запись 23:07:0102006:108-23/031/2018-1 от 27.08.2018             </t>
  </si>
  <si>
    <t>НЗ000132</t>
  </si>
  <si>
    <t>Земельный участок (под башней Рожновского, арт. скважиной № 5028)</t>
  </si>
  <si>
    <t>Краснодарский край, Динской район, ст. Нововеличковская, ул. Таманская, 1В</t>
  </si>
  <si>
    <t>Земли населенных пунктов</t>
  </si>
  <si>
    <t>23:07:0101009:102</t>
  </si>
  <si>
    <t>П. 3 ст. 3.1 ФЗ от 25.10.2001 № 137-ФЗ «О введении в действие Земельного кодекса РФ», регистрационная запись 23:07:0101009:102-23/031/2018-1 от 24.08.2018</t>
  </si>
  <si>
    <t>НЗ000133</t>
  </si>
  <si>
    <t>НЗ000134</t>
  </si>
  <si>
    <t>Земельный участок</t>
  </si>
  <si>
    <t>Краснодарский край, Динской район, ст. Нововеличковская, ул. Красная, 30Г</t>
  </si>
  <si>
    <t>п. 3 ст. 3.1 ФЗ от 25.10.2001 № 137-ФЗ «О введении в действие Земельного кодекса РФ», регистрационная запись 23:07:0101045:270-23/031/2018-1 от 18.06.2018</t>
  </si>
  <si>
    <t>Краснодарский край, Динской район, ст. Нововеличковская, ул. Свердлова, 32Б</t>
  </si>
  <si>
    <t>п. 3 ст. 3.1 ФЗ от 25.10.2001 № 137-ФЗ «О введении в действие Земельного кодекса РФ», регистрационная запись 23:07:0101006:132-23/031/2018-1 от 18.06.2018</t>
  </si>
  <si>
    <t>НЗ000135</t>
  </si>
  <si>
    <t>Краснодарский край, Динской район, ст. Нововеличковская, ул. Шевченко, 24</t>
  </si>
  <si>
    <t>П. 3 ст. 3.1 ФЗ от 25.10.2001 № 137-ФЗ «О введении в действие Земельного кодекса РФ», регистрационная запись 23:07:0101024:119-23/031/2018-1 от 11.09.2018</t>
  </si>
  <si>
    <t>закон КК от 28.07.2006 г. № 1096-КЗ, акт приема-передачи от 13.10.2006, постановление АНСП от 11.07.2011г. № 244 "О принятии…", решение суда, Регистрационная запись 23:07:0101009:107-23/031/2019-1 от 25.01.2019</t>
  </si>
  <si>
    <t>закон КК от 28.07.2006 г. № 1096-КЗ, закон КК от 04.05.2018 г. № 3784-КЗ, акт приема-передачи от 13.10.2006, Регистрационная запись 23:07:0101009:101-23/031/2018-1 от 09.08.2018</t>
  </si>
  <si>
    <t>закон КК от 28.07.2006 г. № 1096-КЗ, закон КК от 04.05.2018 г. № 3784-КЗ, акт приема-передачи от 13.10.2006, Регистрационная запись 23:07:0000000:2871-23/031/2018-1 от 01.08.2018</t>
  </si>
  <si>
    <t>закон КК от 28.07.2006 г. № 1096-КЗ, закон КК от 04.05.2018 г. № 3784-КЗ, акт приема-передачи от 13.10.2006, Регистрационная запись 23:07:0102006:106-23/031/2018-1 от 08.08.2018</t>
  </si>
  <si>
    <t>закон КК от 28.07.2006 г. № 1096-КЗ, закон КК от 04.05.2018 г. № 3784-КЗ, акт приема-передачи от 13.10.2006, Регистрационная запись 23:07:0102006:107-23/031/2018-1 от 08.08.2018</t>
  </si>
  <si>
    <t>закон КК от 28.07.2006 г. № 1096-КЗ, закон КК от 04.05.2018 г. № 3784-КЗ, акт приема-передачи от 13.10.2006, Регистрационная запись 23:07:0000000:2858-23/031/2018-1 от 09.08.2018</t>
  </si>
  <si>
    <t>закон КК от 28.07.2006 г. № 1096-КЗ, закон КК от 04.05.2018 г. № 3784-КЗ, акт приема-передачи от 13.10.2006, Регистрационная запись 23:07:0000000:2867-23/031/2018-1 от 08.08.2018</t>
  </si>
  <si>
    <t>закон КК от 28.07.2006 г. № 1096-КЗ, закон КК от 04.05.2018 г. № 3784-КЗ, акт приема-передачи от 13.10.2006, Регистрационная запись 23:07:0103008:61-23/031/2018-1 от 10.07.2018</t>
  </si>
  <si>
    <t>закон КК от 28.07.2006 г. № 1096-КЗ, закон КК от 04.05.2018 г. № 3784-КЗ, акт приема-передачи от 13.10.2006, Регистрационная запись 23:07:0000000:2870-23/031/2018-1 от 25.07.2018</t>
  </si>
  <si>
    <t>закон КК от 28.07.2006 г. № 1096-КЗ, акт приема-передачи от 13.10.2006, Регистрационная запись 23:07:0103006:159-23/031/2018-1 от 08.08.2018</t>
  </si>
  <si>
    <t>закон КК от 28.07.2006 г. № 1096-КЗ, закон КК от 04.05.2018 г. № 3784-КЗ, акт приема-передачи от 13.10.2006, постановление АНСП от 11.07.2011г. № 244 "О принятии…", решение суда, Регистрационная запись 23:07:0103006:160-23/031/2018-1 от 09.08.2018</t>
  </si>
  <si>
    <t>закон КК от 28.07.2006 г. № 1096-КЗ, закон КК от 04.05.2018 г. № 3784-КЗ, акт приема-передачи от 13.10.2006, Регистрационная запись 23:07:0000000:2865-23/031/2018-1 от 09.08.2018</t>
  </si>
  <si>
    <t>закон КК от 28.07.2006 г. № 1096-КЗ, закон КК от 04.05.2018 г. № 3784-КЗ, акт приема-передачи от 13.10.2006, Регистрационная запись 23:07:0000000:2868-23/031/2018-1 от 25.07.2018</t>
  </si>
  <si>
    <t>закон КК от 28.07.2006 г. № 1096-КЗ, закон КК от 04.05.2018 г. № 3784-КЗ, акт приема-передачи от 13.10.2006, Регистрационная запись 23:07:0000000:2866-23/031/2018-1 от 09.08.2018</t>
  </si>
  <si>
    <t>закон КК от 28.07.2006 г. № 1096-КЗ, закон КК от 04.05.2018 г. № 3784-КЗ, акт приема-передачи от 13.10.2006, Регистрационная запись 23:07:0000000:2894-23/031/2018-1 от 08.08.2018</t>
  </si>
  <si>
    <t>св-во о гос. регистрации от 09.11.2012 г. серия 23-АЛ № 117998, пост. адм Нсп от 24.11.2017 г. № 303</t>
  </si>
  <si>
    <t>закон КК от 28.07.2006 г. № 1096-КЗ, акт приема-передачи от 13.10.2006, св-во от 06.06.2012 г. серия 23-АК № 774413, пост 02.09.2011 № 445</t>
  </si>
  <si>
    <t>Свидетельство о гос.регистрации 23-АЛ №151956 от 15.10.2012, пост от 01.11.2012 № 676</t>
  </si>
  <si>
    <t>закон КК от 28.07.2006 г. № 1096-КЗ, акт приема-передачи от 13.10.2006, св-во о гос. регистрации от 12.09.2012 г. серия 23-АК № 775873, пост от 03.08.2012 № 501</t>
  </si>
  <si>
    <t>постановление админ НСП от 18.10.2016 № 495, разрешение на строительство № Ru 23508305-847 от 14.11.2014, разрешение на ввод в эксплуатацию № Ru 23508305-61 от 30.12.2015, пост от 04.09.2018 № 202</t>
  </si>
  <si>
    <t>закон КК от 28.07.2006 г. № 1096-КЗ, акт приема-передачи от 13.10.2006, регистрационная запись 23:07:0000000:2892-23/031/2019-1 от 14.02.2019</t>
  </si>
  <si>
    <t>Автономный светофорный комплекс Т.7 с питанием от солнечных батарей (2 шт)</t>
  </si>
  <si>
    <t>0000866</t>
  </si>
  <si>
    <t>Краснодарский край, Динской район, ст. Нововеличковская</t>
  </si>
  <si>
    <t>Постановление от 19.11.2018 № 296</t>
  </si>
  <si>
    <t>Автомобиль ГАЗ 32213-408, инв.номер 110105000000003</t>
  </si>
  <si>
    <t>Стол теннисный, инв.номер 1101060036</t>
  </si>
  <si>
    <t>Стол теннисный на роликах, инв.номер 1101060034</t>
  </si>
  <si>
    <t>Стол теннисный на роликах, инв.номер 1101060035</t>
  </si>
  <si>
    <t>Обогреватель  шт. 2, инв.номер 110106203000048</t>
  </si>
  <si>
    <t>DVD , инв.номер 110104407000085</t>
  </si>
  <si>
    <t>Мульт. Функц. Устройство (МФУ) CANON MF 3110 шт. 1, инв.номер 110104205000004</t>
  </si>
  <si>
    <t>Магнитола, инв.номер 110104404000024</t>
  </si>
  <si>
    <t>Магнитола шт. 1, инв.номер 110104404000047</t>
  </si>
  <si>
    <t>Магнитола шт. 1, инв.номер 110104404000079</t>
  </si>
  <si>
    <t>МФУ Samsung SCX-4824/принтер-копир-сканер/, инв.номер 110104607000089</t>
  </si>
  <si>
    <t>МФУ Саnnоn МF 3228/принтер-копир-сканер/, инв.номер 110104207000082</t>
  </si>
  <si>
    <t>Сплит система, инв.номер 110104607000087</t>
  </si>
  <si>
    <t>Фотоаппарат Samsung S 860+карта памяти, инв.номер 110104607000088</t>
  </si>
  <si>
    <t>Цифровой фотоаппарат, инв.номер 110104607000084</t>
  </si>
  <si>
    <t>Принтер Canon LBP, инв.номер 110104607000086</t>
  </si>
  <si>
    <t>Системный блок (Action intel Core 2 Duo (3/1 Ghz)/500 Gb/OЗУ 2 Гб/1Gb Nvidia GTS250/DVD-RW,FDD), инв.номер 110104607000091</t>
  </si>
  <si>
    <t>Системный блок (Action intel Core 2 Duo (3/1 Ghz)/500 Gb/OЗУ 2 Гб/1Gb Nvidia GTS250/DVD-RW,FDD), инв.номер 110104607000090</t>
  </si>
  <si>
    <t>Триммер бензиновый "Штиль", инв.номер 110104607000085</t>
  </si>
  <si>
    <t>Стол компьютерный, инв.номер 110106203000061</t>
  </si>
  <si>
    <t>Стеллаж Б-800, инв.номер 110106107000020</t>
  </si>
  <si>
    <t>Стол компьютерный, инв.номер 110106107000018</t>
  </si>
  <si>
    <t>Стол письменный (4шт), инв.номер 110106203000053</t>
  </si>
  <si>
    <t>Стол письменный (2шт), инв.номер 110106203000050</t>
  </si>
  <si>
    <t>Столы письменные 2шт, инв.номер 110106107000021</t>
  </si>
  <si>
    <t>Стулья  шт. 15, инв.номер 110106105000001</t>
  </si>
  <si>
    <t>Тумба ТВ Горка, инв.номер 110106107000019</t>
  </si>
  <si>
    <t>Шкаф металлический для документов 290111, инв.номер 110106107000017</t>
  </si>
  <si>
    <t>Библиотечный фонд</t>
  </si>
  <si>
    <t>Активная акуст. система Alto PS 4LA, инв.номер 110104407000074</t>
  </si>
  <si>
    <t>Активная акуст. Система Alto PS 4LA, инв.номер 110104407000075</t>
  </si>
  <si>
    <t>громкоговоритель уличный, рупор HS-50, 50Вт, инв.номер 110104687000018</t>
  </si>
  <si>
    <t>Дым машина 1500 с радиопультом, инв.номер 110104406000056</t>
  </si>
  <si>
    <t>Микшер. Пульт с DSP Alto AMX 100FX  2моно, 2стерео, инв.номер 110104407000066</t>
  </si>
  <si>
    <t>Микшерский пульт  16 ALTO CYCLONE240-FOH, инв.номер 110104687000023</t>
  </si>
  <si>
    <t>Прожектор рассеянного света     шт. 8, инв.номер 110104405000035</t>
  </si>
  <si>
    <t>Процессор эффектов М-350, инв.номер 110104406000057</t>
  </si>
  <si>
    <t>Синтезатор "Ямаха-305"  шт. 1, инв.номер 110104405000032</t>
  </si>
  <si>
    <t>Стойка клавиш с закруткой Е 250 R шт. 1, инв.номер 110104405000046</t>
  </si>
  <si>
    <t>Усилитель Аудио-1800 Parh VX-180, инв.номер 110104405000024</t>
  </si>
  <si>
    <t>Усилитель мощности. 2*300 Alto MAC 2.2, инв.номер 110104407000065</t>
  </si>
  <si>
    <t>Behringer XENYX1832FX-микшерный пульт, инв.номер 110104407000072</t>
  </si>
  <si>
    <t>Ак. система Wharfedale Pro LX-15, инв.номер 110104407000080</t>
  </si>
  <si>
    <t>Усилитель Park 1200-4, инв.номер 110104407000081</t>
  </si>
  <si>
    <t>Бензокоса STIHL, инв.номер 110106106000031</t>
  </si>
  <si>
    <t>Елка европейская с ветками микс. 210 см.1112 веток NO3056, инв.номер 110106106000046</t>
  </si>
  <si>
    <t>Искусственная ель "Среднерусская" 3 м, инв.номер 110106106000045</t>
  </si>
  <si>
    <t>Искусственная ель "Среднерусская" 4 м, инв.номер 110106106000044</t>
  </si>
  <si>
    <t>Иное движимое имущество, закрепленное за бюджетным учреждением</t>
  </si>
  <si>
    <t>НТ000001</t>
  </si>
  <si>
    <t>НТ000002</t>
  </si>
  <si>
    <t>НТ000003</t>
  </si>
  <si>
    <t>НТ000004</t>
  </si>
  <si>
    <t>НТ000005</t>
  </si>
  <si>
    <t>НТ000006</t>
  </si>
  <si>
    <t>НТ000007</t>
  </si>
  <si>
    <t>НТ000008</t>
  </si>
  <si>
    <t>НТ000009</t>
  </si>
  <si>
    <t>НТ000010</t>
  </si>
  <si>
    <t>НТ000011</t>
  </si>
  <si>
    <t>НТ000012</t>
  </si>
  <si>
    <t>НТ000013</t>
  </si>
  <si>
    <t>НТ000014</t>
  </si>
  <si>
    <t>НТ000015</t>
  </si>
  <si>
    <t> ст. Нововеличковская, ул. Красной, в границах объектов: спортивный зал БОУ СОШ № 30 и ул. Красная, 41 (правление АО «Колос»)</t>
  </si>
  <si>
    <t>решение Совета НСП от 21.09.2017 № 214-46/3, акт обследования от 24.08.2017</t>
  </si>
  <si>
    <t>Решение Совета НСП ДР от 24.08.2017 № 211-45/3, решение Совета МО ДР от 15.09.2017 № 283-28/3, акт приема-передачи от 18.09.2017, запись ЕГРН от 29.11.2017 № 23:07:0102003:57-23/031/2017-3</t>
  </si>
  <si>
    <t>23:07:0102007:262</t>
  </si>
  <si>
    <t xml:space="preserve">Земельный участок под зданием администрации Нововеличковского сельского поселения </t>
  </si>
  <si>
    <t>Земельный участок под зданием (церковь)</t>
  </si>
  <si>
    <t>Решение Совета МО Др от 28.05.2014г. № 613-55/2, акт приема-передачи от 03.07.2014, Свидетельство о гос.регистрации 23-АМ № 911762 от 01.07.2014</t>
  </si>
  <si>
    <t>закон КК от 28.07.2006 г. № 1096-КЗ, закон КК от 04.05.2018 г. № 3784-КЗ, акт приема-передачи от 13.10.2006, регистрационная запись от 17.08.2018 № 23:07:0101024:74-23/031/2018-1</t>
  </si>
  <si>
    <t>закон КК от 28.07.2006 г. № 1096-КЗ, акт приема-передачи от 13.10.2006, Регистрационная запись 23:07:0101024:72-23/031/2018-1 от 27.08.2018</t>
  </si>
  <si>
    <t>НЗ000139</t>
  </si>
  <si>
    <t>Земельный участок, вид разрешенного использования «спорт»</t>
  </si>
  <si>
    <t>Краснодарский край, Динской район, пос. Найдорф, ул. Красная, 21В</t>
  </si>
  <si>
    <t>23:07:0103006:165</t>
  </si>
  <si>
    <t>196 230,35</t>
  </si>
  <si>
    <t>Постановление администрации МО ДР от 19.12.2018 № 2119, регистрационная запись 23:07:0103006:165-23/031/2019-1 от 24.01.2019</t>
  </si>
  <si>
    <t>НЗ000140</t>
  </si>
  <si>
    <t>Краснодарский край, Динской район, ст. Нововеличковская, ул. Братская, 23Б</t>
  </si>
  <si>
    <t>23:07:0101045:276</t>
  </si>
  <si>
    <t>244 616,50</t>
  </si>
  <si>
    <t>Постановление администрации МО ДР от 07.02.2019 № 188, регистрационная запись 23:07:0101045:276-23/031/2019-1 от 19.02.2019</t>
  </si>
  <si>
    <t>МУП ЖКХ "Нововеличковское" ПБП</t>
  </si>
  <si>
    <t>МУП ЖКХ "Нововеличковское" ПБП                                 постановление администрации НСП от 20.09.2018 № 213</t>
  </si>
  <si>
    <t>МУП ЖКХ "Нововеличковское" ПБП                                     Постановление администрации НСП от 20.09.2018 № 213</t>
  </si>
  <si>
    <t>МУП ЖКХ "Нововеличковское" ПБП                                        Постановление администрации НСП от 20.09.2018 № 213</t>
  </si>
  <si>
    <t>МУП ЖКХ "Нововеличковское" ПБП                                          Постановление администрации НСП от 20.09.2018 № 213</t>
  </si>
  <si>
    <t>1096-КЗ от 28.07.2006 г., акт приема-передачи от 13.10.2006, регистрационная запись 23:07:0101045:38-23/031/2018-1 от 20.11.2018</t>
  </si>
  <si>
    <t>1096-КЗ от 28.07.2006 г., акт приема-передачи от 13.10.2006, регистрационная запись 23:07:0101045:28-23/031/2018-1 от 20.11.2018</t>
  </si>
  <si>
    <t>земли населенных пунктов; для эксплуатации кладбища № 2</t>
  </si>
  <si>
    <t>Земельный участок с видом разрешенного использования - для эксплуатации кладбища № 2</t>
  </si>
  <si>
    <t>353212, Краснодарский край, Динской район, ст. Нововеличковская, 40м на восток от пересечения ул. Степной и Таманской</t>
  </si>
  <si>
    <t>Земельный участок с видом разрешенного использования - ритуальная деятельность</t>
  </si>
  <si>
    <t>закон КК от 28.07.2006 г. № 1096-КЗ, акт приема-передачи от 13.10.2006, регистрационная запись 23:07:0104000:1085-23/031/2019-1 от 15.08.2019</t>
  </si>
  <si>
    <t>закон КК от 28.07.2006 г. № 1096-КЗ, акт приема-передачи от 13.10.2006, регистрационная запись 23:07:0101049:67-23/031/2019-1 от 23.08.2019</t>
  </si>
  <si>
    <t>НЗ000141</t>
  </si>
  <si>
    <t>НЗ000142</t>
  </si>
  <si>
    <t>НЗ000143</t>
  </si>
  <si>
    <t>Земельный участок, вид разрешенного использования - коммунальное использование</t>
  </si>
  <si>
    <t>Краснодарский край, Динской район, ст. Нововеличковская, ул. Южная, 1</t>
  </si>
  <si>
    <t>23:07:0104000:1334</t>
  </si>
  <si>
    <t>п. 3 ст. 3.1 Федерального закона 137-ФЗ от 25.01.2001, регистрационная запись 23:07:0104000:1334-23/031/2019-1 от 26.08.2019</t>
  </si>
  <si>
    <t>Земельный участок, вид разрешенного использования - трубопроводный транспорт</t>
  </si>
  <si>
    <t>Краснодарский край, Динской район, Нововеличковское сельское поселение, 1150 м к юго-западу от ст. Нововеличковской</t>
  </si>
  <si>
    <t>Земли промышленности, энергетики, транспорта, связи, радиовещания, телевидения, информатики, земли для обеспечения космиеской деятельности, земли обороны, безопасности и земли иного специального назначения</t>
  </si>
  <si>
    <t>23:07:0104009:37</t>
  </si>
  <si>
    <t>п. 3 ст. 3.1 Федерального закона 137-ФЗ от 25.01.2001, регистрационная запись 23:07:0104009:37-23/031/2019-1 от 16.08.2019</t>
  </si>
  <si>
    <t>Краснодарский край, Динской район, Нововеличковское сельское поселение, 1270 м к юго-западу от ст. Нововеличковской</t>
  </si>
  <si>
    <t>23:07:0104009:36</t>
  </si>
  <si>
    <t>п. 3 ст. 3.1 Федерального закона 137-ФЗ от 25.01.2001, регистрационная запись 23:07:0104009:36-23/031/2019-1 от 26.08.2019</t>
  </si>
  <si>
    <t>353212, Краснодарский край, Динской район, ст. Нововеличковская, ул. Красная, 40б</t>
  </si>
  <si>
    <t>НЗ000144</t>
  </si>
  <si>
    <t>НЗ000145</t>
  </si>
  <si>
    <t>Земельный участок, вид разрешенного использования - спорт</t>
  </si>
  <si>
    <t>Краснодарский край, Динской район, ст. Нововеличковская, ул. Красная, 40б</t>
  </si>
  <si>
    <t>земли населенных пунктов</t>
  </si>
  <si>
    <t>23:07:0101045:269</t>
  </si>
  <si>
    <t>Постановление администрации МО ДР от 08.08.2019 № 1584, регистрационная запись 23:07:0101045:269-23/031/2019-1 от 22.08.2019</t>
  </si>
  <si>
    <t>Земельный участок, вид разрешенного использования - детские игровые площадки, площадки отдыха, занятия физкультурой, хозяйственные площадки, площадки для выгула собак</t>
  </si>
  <si>
    <t>Краснодарский край, Динской район, ст. Нововеличковская, ул.Демьяна Бедного, 20г</t>
  </si>
  <si>
    <t>Земли населенных пунктов,</t>
  </si>
  <si>
    <t>23:07:0101045:261</t>
  </si>
  <si>
    <t>Постановление администрации МО ДР от 08.08.2019 № 1583, регистрационная запись 23:07:0101045:269-23/031/2019-1 от 22.08.2019</t>
  </si>
  <si>
    <t>0000640</t>
  </si>
  <si>
    <t>Решение Совета МО ДР от 27.02.2019 № 486-55/3, акт приема-передачи от 22.03.2019, Постановление от 04.09.2019 № 183</t>
  </si>
  <si>
    <t>решение Совета Нсп от 07.06.2011 г. № 171-17/2, регистрационная запись № 23:07:0101045:281-23/031/2019-1  от 30.08.2019</t>
  </si>
  <si>
    <t>23:07:0101045:281</t>
  </si>
  <si>
    <t>23:07:0106000:248</t>
  </si>
  <si>
    <t>23:07:0101045:134</t>
  </si>
  <si>
    <t>23:07:0101048:179</t>
  </si>
  <si>
    <t>Дорога, в том числе:</t>
  </si>
  <si>
    <t>дорожное полотно - протяженность гравий 2,271 км</t>
  </si>
  <si>
    <t>тротуар - протяженность 2,351 км</t>
  </si>
  <si>
    <t xml:space="preserve">Дорога, в том числе: </t>
  </si>
  <si>
    <t>дорожное полотно - протяженность гравий 0,589 км</t>
  </si>
  <si>
    <t>тротуар - протяженность 0,166 км</t>
  </si>
  <si>
    <t>дорожное полотно - протяженность гравий 1,657 км</t>
  </si>
  <si>
    <t>тротуар - протяженность 0,939 км</t>
  </si>
  <si>
    <t>тротуар - протяженность 1,705 км</t>
  </si>
  <si>
    <t>тротуар - протяженность 3,705 км</t>
  </si>
  <si>
    <t>дорожное полотно - протяженность гравий 3,483 км</t>
  </si>
  <si>
    <t>тротуар - протяженность 3,483 км</t>
  </si>
  <si>
    <t>дорожное полотно - протяженность гравий 1,485 км, асфальтобетон 0,126</t>
  </si>
  <si>
    <t>тротуар - протяженность 1,608 км</t>
  </si>
  <si>
    <t>дорожное полотно - протяженность асфальтобетон 1,705 км</t>
  </si>
  <si>
    <t>дорожное полотно - протяженность гравий 3,675 км, асфальтобетон 0,030 км</t>
  </si>
  <si>
    <t>тротуар - протяженность 0,167 км</t>
  </si>
  <si>
    <t>дорожное полотно - протяженность гравий 1,358 км</t>
  </si>
  <si>
    <t>дорожное полотно - протяженность гравий 0,651 км, асфальтобетон 0,152 км</t>
  </si>
  <si>
    <t>тротуар - протяженность 0,803 км</t>
  </si>
  <si>
    <t>дорожное полотно - протяженность гравий 1,189 км, асфальтобетон 0,153 км</t>
  </si>
  <si>
    <t>тротуар - протяженность 1,342 км</t>
  </si>
  <si>
    <t>тротуар - протяженность 0,737 км</t>
  </si>
  <si>
    <t>дорожное полотно - протяженность  асфальтобетон 1,273 км</t>
  </si>
  <si>
    <t>тротуар - протяженность 1,268 км</t>
  </si>
  <si>
    <t>дорожное полотно - протяженность  гравий 0,790 км, асфальтобетон 0,845 км</t>
  </si>
  <si>
    <t>тротуар - протяженность 1,684 км</t>
  </si>
  <si>
    <t>дорожное полотно - протяженность гравий 1,638 км, асфальтобетон 0,750 км</t>
  </si>
  <si>
    <t>тротуар - протяженность 1,546 км</t>
  </si>
  <si>
    <t>дорожное полотно - протяженность гравий 0,794 км</t>
  </si>
  <si>
    <t>тротуар - протяженность 0,847 км</t>
  </si>
  <si>
    <t>353212, Краснодарский край. Динской район, ст. Нововеличковская, ул. Демьяна Бедного</t>
  </si>
  <si>
    <t>дорожное полотно - протяженность гравий 1,531 км, асфальтобетон 0,133 км</t>
  </si>
  <si>
    <t>тротуар - протяженность 0,076 км</t>
  </si>
  <si>
    <t>дорожное полотно - протяженность гравий 1,329 км</t>
  </si>
  <si>
    <t>тротуар - протяженность 0,318 км</t>
  </si>
  <si>
    <t>дорожное полотно - протяженность асфальтобетон 1,602 км</t>
  </si>
  <si>
    <t>дорожное полотно - протяженность гравий 1,943 км, асфальтобетон 0,244 км</t>
  </si>
  <si>
    <t>дорожное полотно - протяженность асфальтобетон 1,099 км</t>
  </si>
  <si>
    <t>тротуар - протяженность 0,221 км</t>
  </si>
  <si>
    <t>дорожное полотно - протяженность гравий 0,277 км, асфальтобетон 1,324 км</t>
  </si>
  <si>
    <t>тротуар - протяженность 1,304 км</t>
  </si>
  <si>
    <t>дорожное полотно - протяженность гравий 1,736 км</t>
  </si>
  <si>
    <t>тротуар - протяженность 1,736 км</t>
  </si>
  <si>
    <t>дорожное полотно - протяженность гравий 1,037 км</t>
  </si>
  <si>
    <t>тротуар - протяженность 1,037 км</t>
  </si>
  <si>
    <t>дорожное полотно - протяженность гравий 1,676 км</t>
  </si>
  <si>
    <t>тротуар - протяженность 1,676 км</t>
  </si>
  <si>
    <t>дорожное полотно - протяженность гравий 1,337 км</t>
  </si>
  <si>
    <t>тротуар - протяженность 1,337 км</t>
  </si>
  <si>
    <t>тротуар - протяженность 0,741 км</t>
  </si>
  <si>
    <t>дорожное полотно - протяженность гравий 0,604 км, асфальтобетон 0,084 км</t>
  </si>
  <si>
    <t>дорожное полотно - протяженность гравий 1,364 км</t>
  </si>
  <si>
    <t>тротуар - протяженность 1,364 км</t>
  </si>
  <si>
    <t>дорожное полотно - протяженность гравий 1,404 км</t>
  </si>
  <si>
    <t>тротуар - протяженность 1,404 км</t>
  </si>
  <si>
    <t>Дорога, в том числе: дорожное полотно - протяженность гравий 0,286 км, асфальтобетон 0,228 км</t>
  </si>
  <si>
    <t>дорожное полотно - протяженность гравий 0,649 км, асфальтобетон 0,021 км</t>
  </si>
  <si>
    <t>тротуар - протяженность 0,663 км</t>
  </si>
  <si>
    <t>дорожное полотно - протяженность асфальтобетон 0,783 км</t>
  </si>
  <si>
    <t>тротуар - протяженность 0,764 км</t>
  </si>
  <si>
    <t>дорожное полотно - протяженность гравий 1,687 км, асфальтобетон 0,127, грунт 0,009 км</t>
  </si>
  <si>
    <t>тротуар - протяженность 1,851 км</t>
  </si>
  <si>
    <t>тротуар - протяженность 4,116 км</t>
  </si>
  <si>
    <t>дорожное полотно - протяженность гравий 0,647 км, асфальтобетон 0,046 км</t>
  </si>
  <si>
    <t>тротуар - протяженность 0,696 км</t>
  </si>
  <si>
    <t>Дорога, в том числе: дорожное полотно - протяженность гравий 0,230 км</t>
  </si>
  <si>
    <t>дорожное полотно - протяженность гравий 0,273 км, асфальтобетон 0,155 км, грунт 0,157 км</t>
  </si>
  <si>
    <t>тротуар - протяженность 0,141 км</t>
  </si>
  <si>
    <t>Дорога, в том числе: дорожное полотно - протяженность асфальтобетон 0,211 км</t>
  </si>
  <si>
    <t>дорожное полотно - протяженность гравий 0,145 км, асфальтобетон 0,172 км</t>
  </si>
  <si>
    <t>тротуар - протяженность 0,110 км</t>
  </si>
  <si>
    <t>Дорога, в том числе: дорожное полотно - протяженность грунт 0,106 км</t>
  </si>
  <si>
    <t>Дорога, в том числе: дорожное полотно - протяженность грунт 0,350 км</t>
  </si>
  <si>
    <t>Дорога, в том числе: дорожное полотно - протяженность гравий 0,550 км, грунт 0,556 км</t>
  </si>
  <si>
    <t>дорожное полотно - протяженность гравий 0,406 км, асфальтобетон 0,115 км</t>
  </si>
  <si>
    <t>тротуар - протяженность 0,335 км</t>
  </si>
  <si>
    <t>дорожное полотно - протяженность гравий 0,335 км, асфальтобетон 0,152 км</t>
  </si>
  <si>
    <t>тротуар - протяженность 0,171 км</t>
  </si>
  <si>
    <t>дорожное полотно - протяженность асфальтобетон 0,806 км</t>
  </si>
  <si>
    <t>тротуар - протяженность 0,621 км</t>
  </si>
  <si>
    <t>Дорога, в том числе: дорожное полотно - протяженность грунт 0,736 км</t>
  </si>
  <si>
    <t>дорожное полотно - протяженность асфальтобетон 0,241 км</t>
  </si>
  <si>
    <t>тротуар - протяженность 0,135 км</t>
  </si>
  <si>
    <t>Дорога, в том числе: дорожное полотно - протяженность гравий 0,134 км</t>
  </si>
  <si>
    <t>Дорога, в том числе: дорожное полотно - протяженность асфальтобетон 0,203 км, грунт 0,061 км</t>
  </si>
  <si>
    <t>Дорога, в том числе: дорожное полотно - протяженность гравий 0,103 км, грунт 0,062 км</t>
  </si>
  <si>
    <t>Дорога, в том числе: дорожное полотно - протяженность асфальтобетон 0,163 км, грунт 0,067 км</t>
  </si>
  <si>
    <t>Дорога, в том числе: дорожное полотно - протяженность гравий 0,133 км, асфальтобетон 0,324 км</t>
  </si>
  <si>
    <t>Пешеходная дорожка, расположенная вдоль ул. Школьная 0,100 км</t>
  </si>
  <si>
    <t>Пешеходная дорожка вдоль ул. Красной 0,030 км</t>
  </si>
  <si>
    <r>
      <t>Здание администрации Нововеличковского сельского поселения (сельсовет) (</t>
    </r>
    <r>
      <rPr>
        <b/>
        <sz val="10"/>
        <color theme="1"/>
        <rFont val="Times New Roman"/>
        <family val="1"/>
        <charset val="204"/>
      </rPr>
      <t>памятник истории и культуры</t>
    </r>
    <r>
      <rPr>
        <sz val="10"/>
        <color theme="1"/>
        <rFont val="Times New Roman"/>
        <family val="1"/>
        <charset val="204"/>
      </rPr>
      <t>), инв. № 000000000000002            15.07.1890 год постройки</t>
    </r>
  </si>
  <si>
    <t xml:space="preserve">Дом Культуры                                                            ст. Воронцовской, инв. № 410112000000001                 </t>
  </si>
  <si>
    <r>
      <t>нежилое здание (</t>
    </r>
    <r>
      <rPr>
        <b/>
        <sz val="10"/>
        <color theme="1"/>
        <rFont val="Times New Roman"/>
        <family val="1"/>
        <charset val="204"/>
      </rPr>
      <t>памятник истории и культуры</t>
    </r>
    <r>
      <rPr>
        <sz val="10"/>
        <color theme="1"/>
        <rFont val="Times New Roman"/>
        <family val="1"/>
        <charset val="204"/>
      </rPr>
      <t>), инв. № 110112000000002           1913 год постройки</t>
    </r>
  </si>
  <si>
    <t>решение Совета Нсп от 07.06.2011 г. № 171-17/1, регистрационная запись № 23:07:0101045:283-23/031/2019-1  от 28.11.2019</t>
  </si>
  <si>
    <t>23:07:0101045:283</t>
  </si>
  <si>
    <t>Оперативное Управление МБУ "Культура" пост № 676 от 01.11.2012</t>
  </si>
  <si>
    <t>Оперативное Управление МБУ "Культура" пост № 445 от 02.09.2011</t>
  </si>
  <si>
    <t>OPEL ANTARA, идентификационный номер (VIN) XUFLA63P09A001386, год выпуска 2008, № двигателя 10HMC-H080710418, шасси (рама) отсутствует, государственный номер С111УУ 23, цвет кузова черный, тип ТС универсал, инв.номер 110134000000063</t>
  </si>
  <si>
    <t>Основные средства, подразделение "АУП"</t>
  </si>
  <si>
    <t>Основные средства, подразделение "Производственный персонал"</t>
  </si>
  <si>
    <t>Основные средства, подразделение "Теплоснабжение"</t>
  </si>
  <si>
    <t>Основные средства, подразделение "Водоснабжение"</t>
  </si>
  <si>
    <t>муниципальные унитарные предприятия, муниципальные учреждения, хозяйственные общества, товарищества, акции, доли (вклады) в уставном (складочном) капитале которых принадлежат муниципальным образованиям, иные юридические лица, учредителем (участником) которых является муниципальное образование по состоянию на 01.01.2020</t>
  </si>
  <si>
    <t>Автомобиль LADA 210740, легковой, 2008 года изготовления, идентификационный номер XTA21074082752611, модель 21067, № двигателя 9067155, шасси (рама) от-сутствует, кузов № XTA21074082752611, инв.номер 000000000000001</t>
  </si>
  <si>
    <t>Автомобиль KIA SPEKTRA; год выпуска 2007, легковой(FB2272);кузов №XWKFB227270059886;двигатель S6D152607; шасси отсутствует; цвет - алмазное серебро, инв.номер 110105000000001</t>
  </si>
  <si>
    <t>0000867</t>
  </si>
  <si>
    <t>Стелы (2 шт)</t>
  </si>
  <si>
    <t>решение Совета НСП ДР от 07.06.2011 г. № 170-17/1</t>
  </si>
  <si>
    <t>НС000104</t>
  </si>
  <si>
    <t>НС000105</t>
  </si>
  <si>
    <t>Скейт-площадка, 2019 г.</t>
  </si>
  <si>
    <t>353212, Краснодарский край, Динской район, ст. Нововеличковская, ул. Красная, 55Г</t>
  </si>
  <si>
    <t>решение Совета НСП от 19.12.2019 г. № 25-6/4</t>
  </si>
  <si>
    <t>Ограждение территории стадиона</t>
  </si>
  <si>
    <t>353212, Краснодарский край, Динской район, ст. Нововеличковская, ул. Свердлова, 30А</t>
  </si>
  <si>
    <t>автобус для маршрутных перевозок ГАЗ – 322132, год выпуска 2002, регистрационный знак С546ЕТ, идентификационный номер ХТН32213220286502, модель двигателя 40630А, номер двигателя 23105070, кузов номер 32210020119921, цвет кузова снежно белый, мощность двигателя 72,1 кВт, тип двигателя бензиновый</t>
  </si>
  <si>
    <t>акт приема-передачи муниципального имущества закрепляемого НСП ДР за адм НСП ДР по состоянию на 01.01.2008 от 26.01.2008 г. ,                     постановление адм НСП ДР от 27.03.2020 № 61</t>
  </si>
  <si>
    <t>0000006</t>
  </si>
  <si>
    <t>Земельный участок, вид разрешенного использования - для размещения административных зданий</t>
  </si>
  <si>
    <t>НЗ000146</t>
  </si>
  <si>
    <t>Земельный участок, вид разрешенного использования - обеспечение занятий спортом в помещениях</t>
  </si>
  <si>
    <t>Краснодарский край, Российская Федерация, Динской муниципальный район, Нововеличковское сельское поселение, ст. Нововеличковская, ул. Бежко, 11/1</t>
  </si>
  <si>
    <t>23:07:0101045:284</t>
  </si>
  <si>
    <t>НЗ000147</t>
  </si>
  <si>
    <t>Земельный участок, вид разрешенного использования - отдых (рекреация) [5.0]</t>
  </si>
  <si>
    <t>Краснодарский край, Динской район, поселок Дальний, улица Центральная, 2Б</t>
  </si>
  <si>
    <t>23:07:1201001:148</t>
  </si>
  <si>
    <t>6 232 783,2</t>
  </si>
  <si>
    <t>Решение Совета МО Др от 28.05.2014г. № 613-55/2, акт приема-передачи от 04.06.2014, Постановление адм. НСП от 23.07.2014 №298, выдел ЗУ из Бежко, 11Б, регистрационная запись № 23:07:0101045:284-23/031/2020-1 от 02.03.2020</t>
  </si>
  <si>
    <t>Постановление администрации муниципального образования Динской район от 18.03.2020 № 391, регистрационная запись 23:07:1201001:148-23/031/2020-1 от 01.04.2020</t>
  </si>
  <si>
    <t>Решение Совета МО Др от 28.05.2014г. № 613-55/2, акт приема-передачи от 04.06.2014, Постановление адм. НСП от 23.07.2014 №298, выдел ЗУ - Бежко, 11/1, регистрационная запись № 23-23-31/053/2014-141 от 01.07.2014</t>
  </si>
  <si>
    <t>НЗ000148</t>
  </si>
  <si>
    <t>Автомобильная дорога Нововеличковская-Воронцовская, протяженность-1220м: асфальтобетон-0,485 км, черный гравий-0,735 км</t>
  </si>
  <si>
    <t>дорожное полотно - протяженность гравий 0,804 км, асфальтобетон 3,015 км, грунт 0,578 км</t>
  </si>
  <si>
    <t>решение Совета НСП ДР от 20.12.2018 № 307-68/3</t>
  </si>
  <si>
    <t xml:space="preserve">СПИСАН </t>
  </si>
  <si>
    <t>Краснодарский край, Динской район, ст-ца Нововеличковская, ул. Красная, 55г</t>
  </si>
  <si>
    <t>Площадка для остановки, 2шт (40 м)</t>
  </si>
  <si>
    <t>23:07:0000000:3809</t>
  </si>
  <si>
    <t>23:07:0101009:107</t>
  </si>
  <si>
    <t>353212, Краснодарский край, Динской район, ст. Нововеличковская, ул. Южная, 1</t>
  </si>
  <si>
    <t>Дом Культуры ст.Нововеличковская</t>
  </si>
  <si>
    <t xml:space="preserve">353212, Краснодарский край, Динской район, ст. Нововеличковская, ул. Красная, 55 </t>
  </si>
  <si>
    <t>23:07:0101045:162</t>
  </si>
  <si>
    <t>35 233 801,04</t>
  </si>
  <si>
    <t>23:07:0102009:120</t>
  </si>
  <si>
    <t>323 017,95</t>
  </si>
  <si>
    <t>23:07:0102009:121</t>
  </si>
  <si>
    <t>19 368,47</t>
  </si>
  <si>
    <t>Земельный участок, вид разрешенного использования - коммунальное обслуживание</t>
  </si>
  <si>
    <t>Краснодарский край, Динской муниципальный район, Нововеличковское сельское поселение, ст. Воронцовская, ул. Пушкина, 19А</t>
  </si>
  <si>
    <t>НЗ000149</t>
  </si>
  <si>
    <t>Земельный участок, вид разрешенного использования - для эксплуатации дома культуры, под иными объектами специального назначения</t>
  </si>
  <si>
    <t xml:space="preserve">Краснодарский край, Динской район, ст. Нововеличковская, ул. Красная, 55 </t>
  </si>
  <si>
    <t>23:07:0101045:149</t>
  </si>
  <si>
    <t>п. 3 ст. 3.1 Федерального закона 137-ФЗ от 25.01.2001, выписка из реестра муниципальной собтвенности № 1803 от 17.08.2020,  регистрационная запись 23:07:0101045:149-23/247/2020-1 от 25.08.2020,               постановление адм НСП ДР 165 от 31.08.2020</t>
  </si>
  <si>
    <t>Решение Совета МОДР от 05.08.2020 № 698-76/3, акт приема-передачи от 17.08.2020, регистрационная запись 23:07:0102009:121-23/247/2020-3 от 28.08.2020,                                                                        пост адм НСП ДР 151 от 19.08.2020</t>
  </si>
  <si>
    <t>решение Совета МОДР от 05.08.2020 № 698-76/3, акт приема-передачи от 17.08.2020, регистрационная запись 23:07:0102009:120-23/247/2020-3 от 28.08.2020,                                           пост адм НСП ДР 151 от 19.08.2020</t>
  </si>
  <si>
    <t>закон КК от 28.07.2006 г. № 1096-КЗ, закон КК от 04.05.2018 г. № 3784-КЗ, акт приема-передачи от 13.10.2006, Регистрационная запись 23:07:0000000:3809-23/247/2020-1 от 30.08.2020</t>
  </si>
  <si>
    <t>23:07:0101045:595</t>
  </si>
  <si>
    <t>23:07:0104000:2015</t>
  </si>
  <si>
    <t>23:07:0101024:446</t>
  </si>
  <si>
    <t>23:07:0101009:420</t>
  </si>
  <si>
    <t>23:07:0104000:2014</t>
  </si>
  <si>
    <t>23:07:0000000:3821</t>
  </si>
  <si>
    <t>закон КК от 28.07.2006 г. № 1096-КЗ, акт приема-передачи от 13.10.2006, регистрационная запись 23:07:0101045:595-23/247/2020-1 от 14.09.2020</t>
  </si>
  <si>
    <t>закон КК от 28.07.2006 г. № 1096-КЗ, акт приема-передачи от 13.10.2006, регистрационная запись 23:07:0101009:420-23/247/2020-1 от 10.09.2020</t>
  </si>
  <si>
    <t>закон КК от 28.07.2006 г. № 1096-КЗ, акт приема-передачи от 13.10.2006, регистрационная запись 23:07:0104000:2014-23/247/2020-1 от 13.09.2020</t>
  </si>
  <si>
    <t>23:07:0101009:421</t>
  </si>
  <si>
    <t>закон КК от 28.07.2006 г. № 1096-КЗ, акт приема-передачи от 13.10.2006, регистрационная запись 23:07:0104000:2015-23/247/2020-1 от 14.09.2020</t>
  </si>
  <si>
    <t>23:07:0104000:2016</t>
  </si>
  <si>
    <t>23:07:0104000:2017</t>
  </si>
  <si>
    <t>постановление № 65 от 01.04.2010 (Опер.управл ОДА НСП)</t>
  </si>
  <si>
    <t xml:space="preserve">закон КК от 28.07.2006 г. № 1096-КЗ, акт приема-передачи от 13.10.2006, регистрационная запись № 23:07:0000000:3821-23/247/2020-1 от 21.09.2020 </t>
  </si>
  <si>
    <t>закон КК от 28.07.2006 г. № 1096-КЗ, акт приема-передачи от 13.10.2006, регистрационная запись 23:07:0104000:2016-23/247/2020-1 от 24.09.2020</t>
  </si>
  <si>
    <t>закон КК от 28.07.2006 г. № 1096-КЗ, акт приема-передачи от 13.10.2006, регистрационная запись 23:07:0101024:446-23/247/2020-1 от 25.09.2020</t>
  </si>
  <si>
    <t>закон КК от 28.07.2006 г. № 1096-КЗ, акт приема-передачи от 13.10.2006, регистрационная запись 23:07:0101009:421-23/247/2020-1 от 24.09.2020</t>
  </si>
  <si>
    <t>закон КК от 28.07.2006 г. № 1096-КЗ, акт приема-передачи от 13.10.2006, регистрационная запись 23:07:0104000:2017-23/247/2020-1 от 29.09.2020</t>
  </si>
  <si>
    <t>Здание нежилое, здание хлораторной 1992 г.постройки, инв. № 0100</t>
  </si>
  <si>
    <t>Здание нежилое, 1992 г.постройки инв. № 0099</t>
  </si>
  <si>
    <t>Здание нежилое, здание насосной, 1992 г.постройки, инв. № 0028</t>
  </si>
  <si>
    <t>Здание нежилое, 1983 г.постройки, инв. № 000000038</t>
  </si>
  <si>
    <t>Сооружение, Башня водонапорная (Рожновского)           6469, инв. № 0097, 1982 год постройки</t>
  </si>
  <si>
    <t>Сооружение, Башня водонапорная (Рожновского)                  2751, инв. № 0096, 1961 год постройки</t>
  </si>
  <si>
    <t>Сооружение, Башня водонапорная (Рожновского)           21049, инв. № 0094, 1982 год постройки</t>
  </si>
  <si>
    <t>Сооружение, Башня водонапорная, инв. № 0145, 1981 год постройки</t>
  </si>
  <si>
    <t>Краснодарский край, Динской район, ст. Нововеличковская, ул. Таманская, 1в</t>
  </si>
  <si>
    <t>Сооружение, хоз.питьевое назначение, Артезианская скважина № 5028,  инв. № 000000305, 1975 год постройки</t>
  </si>
  <si>
    <t>Здание нежилое, инв. № 0009, 1981 г.постройки</t>
  </si>
  <si>
    <t>Сооружение, Башня водонапорная (Рожновского)           1153, инв. № 0010, 1982 год постройки</t>
  </si>
  <si>
    <t>Сооружение, Артезианская скважина № 2297, инв. № 0006, 1968 год постройки</t>
  </si>
  <si>
    <t>Краснодарский край, Динской район, ст. Нововеличковская, парк</t>
  </si>
  <si>
    <t>Водопровод, 1968 года постройки,  инв. № 0004</t>
  </si>
  <si>
    <t>103 км</t>
  </si>
  <si>
    <t>БЕСХОЗЯЙНОЕ</t>
  </si>
  <si>
    <t>Наружная сеть водопровода, 1961 года постройки,  инв. № 0113</t>
  </si>
  <si>
    <t xml:space="preserve">35321, Краснодарский край, Динской район, 
ст. Воронцовская 
</t>
  </si>
  <si>
    <t>Водопровод, 1995 года постройки,  инв. № 0117</t>
  </si>
  <si>
    <t>150 м</t>
  </si>
  <si>
    <t>Водопровод, 1995 года постройки,  инв. № 0129</t>
  </si>
  <si>
    <t>400 м</t>
  </si>
  <si>
    <t>Сооружение, Артезианская скважина в поле                 № 7613  поле 1 подъем,  инв. № 000000059, 1991 год постройки</t>
  </si>
  <si>
    <t>Краснодарский край, Динской район, Нововеличковское сельское поселение, 1270 м к юго-западу от ст. Нововеличковская</t>
  </si>
  <si>
    <t>Сооружение, Артезианская скважина в поле № 7612 поле 1 подъем,  инв. № 000000060, 1992 год постройки</t>
  </si>
  <si>
    <t>Краснодарский край, Динской район, Нововеличковское сельское поселение, 1150 м к юго-западу от ст. Нововеличковская</t>
  </si>
  <si>
    <t>Сооружение, Артезианская скважина в поле № 7615 поле 1 подъем,  инв. № 000000061, 1992 год постройки</t>
  </si>
  <si>
    <t>Сооружение, Артезианская скважина в поле № 7614 поле 1 подъем,  инв. № 000000062, 1992 год постройки</t>
  </si>
  <si>
    <t>Сооружение, Артезианская скважина в поле № 7611 поле 1 подъем,  инв. № 000000063, 1992 год постройки</t>
  </si>
  <si>
    <t>Сооружение, Артезианская скважина 6469 ст.Воронцовской,  инв. № 000000064, 1982 год постройки</t>
  </si>
  <si>
    <t>Краснодарский край, Динской район, ст.Воронцовская</t>
  </si>
  <si>
    <t>Сооружение, Артезианская скважина № 2751 ст.Воронцовской,  инв. № 000000065, 1961 год постройки</t>
  </si>
  <si>
    <t>Краснодарский край, Динской район, ст.Воронцовская, ул. Колхозная, 13б</t>
  </si>
  <si>
    <t>Сооружение, Артезианская скважина № 21049 пос.Найдорф (холодильник),  инв. № 000000066, 1982 год постройки</t>
  </si>
  <si>
    <t>Краснодарский край, Динской район, пос. Найдорф, пер. Земляничный, 4</t>
  </si>
  <si>
    <t>Сооружение, Артезианская скважина 1153 (мощностью 500 куб.м./сут.), инв. № 000000306, 1981 год постройки</t>
  </si>
  <si>
    <t>Краснодарский край, Динской район, пос. Найдорф, ул. Земляничная, 21</t>
  </si>
  <si>
    <t>Здание нажилое, Модульная котельная 200кВт:блок модуль,сети теплоснабжения 40м,сети водоснабжения 20м,сети самотечной конализации 3м,линия электропередач-30м,сети газоснабжения-53,5м, инв. № 000000379</t>
  </si>
  <si>
    <t>Теплотрасса котельной № 34, инв. № 000000359</t>
  </si>
  <si>
    <t>2591 м</t>
  </si>
  <si>
    <t>353212 Краснодарский край, Динской район, ст. Нововеличковская</t>
  </si>
  <si>
    <t>Здание нежилое, здание котельной, инв. № 000000330</t>
  </si>
  <si>
    <t>Россия, Краснодарский край, Динской район, ст. Нововеличковская, ул. Братская, 10г</t>
  </si>
  <si>
    <t>Здание нежилое, Блочно-модульная котельная</t>
  </si>
  <si>
    <t>российская Федерация,  Краснодарский край, Динской район,                                         ст. Воронцовская,                                             ул. Пушкина, 19А</t>
  </si>
  <si>
    <t>НЗ000150</t>
  </si>
  <si>
    <t>Земельный участок, коммунальное обслуживание</t>
  </si>
  <si>
    <t>Краснодарский край, Динской район, ст. Нововеличковская, ул. Братская, 10Г</t>
  </si>
  <si>
    <t>23:07:0101045:282</t>
  </si>
  <si>
    <t>регистрационная запись 23:07:0101045:282-23/031/2020-1 от 20.01.2020</t>
  </si>
  <si>
    <t>23:07:0000000:3877</t>
  </si>
  <si>
    <t>23:07:0101032:545</t>
  </si>
  <si>
    <t>23:07:0000000:3871</t>
  </si>
  <si>
    <t>закон КК от 28.07.2006 г. № 1096-КЗ, акт приема-передачи от 13.10.2006, регистрационная запись 23:07:0000000:3871-23/247/2020-1 от 06.11.2020</t>
  </si>
  <si>
    <t>23:07:0000000:3878</t>
  </si>
  <si>
    <t>23:07:0000000:3869</t>
  </si>
  <si>
    <t>закон КК от 28.07.2006 г. № 1096-КЗ, акт приема-передачи от 13.10.2006, регистрационная запись 23:07:0000000:3869-23/247/2020-1 от 05.11.2020</t>
  </si>
  <si>
    <t>23:07:0000000:3872</t>
  </si>
  <si>
    <t>закон КК от 28.07.2006 г. № 1096-КЗ, акт приема-передачи от 13.10.2006, регистрационная запись 23:07:0000000:3872-23/247/2020-1 от 10.11.2020</t>
  </si>
  <si>
    <t>Договор пожертвования от 29.09.2020, акт приема-передачи от 29.09.2020, Постановление от 29.09.2020 № 194</t>
  </si>
  <si>
    <t>Садовый трактор – газонокосилка с сиденьем husqvarna tс – 138, производитель двигателя Briggs &amp; Stratton, модель двигателя Husqvarna Series, номинальная мощность на рабочих оборотах 8,6 кВт @ 2600 об./мин, генератор 5&amp;3 A, напряжение/емкость аккумулятора 12 В/14 А-ч, тип топлива – бензин, объем топливного бака 5,7 л</t>
  </si>
  <si>
    <t>закон КК от 28.07.2006 г. № 1096-КЗ, акт приема-передачи от 13.10.2006, регистрационная запись 23:07:0000000:3877-23/247/2020-1 от 20.11.2020</t>
  </si>
  <si>
    <t>закон КК от 28.07.2006 г. № 1096-КЗ, акт приема-передачи от 13.10.2006, регистрационная запись 23:07:0101032:545-23/247/2020-1 от 23.11.2020</t>
  </si>
  <si>
    <t>закон КК от 28.07.2006 г. № 1096-КЗ, акт приема-передачи от 13.10.2006, регистрационная запись 23:07:0000000:3878-23/247/2020-1 от 23.11.2020</t>
  </si>
  <si>
    <t xml:space="preserve">Здание нежилое, здание хлораторной, 1992 г.постройки, в том числе:                       </t>
  </si>
  <si>
    <t>Ограждение территории водозабора+ворота</t>
  </si>
  <si>
    <t xml:space="preserve">НС000048    </t>
  </si>
  <si>
    <t>НС000049</t>
  </si>
  <si>
    <t>Сооружение, резервуар, 1992 г.постройки ,  инв. № 00026</t>
  </si>
  <si>
    <t xml:space="preserve">Сооружение, резервуар, 1992 г.постройки ,  инв. № 00027 </t>
  </si>
  <si>
    <t>задвоен обьект</t>
  </si>
  <si>
    <t>Здание нежилое, инв. № 0003, 1968 г.постройки, в том числе:</t>
  </si>
  <si>
    <t>1500 м</t>
  </si>
  <si>
    <t>Водопровод, 1981 года постройки,  инв. № 0002</t>
  </si>
  <si>
    <t>Договор безвозмездного пользования недвиж. имуществом № 4 от 23.12.2019 (01.01.20-31.12.29) Казачество</t>
  </si>
  <si>
    <t>Договор аренды № 1 от 09.01.2019 (01.01.19-30.11.19) АО "Почта России" (УФПС КК - филиал ФГУП "Почта России"), Договор безвозмездного пользования недвиж. имуществом № 3 от 23.12.2019 (01.01.20-31.12.24) Казачество</t>
  </si>
  <si>
    <t>01.01.2019, 23.12.2019</t>
  </si>
  <si>
    <r>
      <rPr>
        <b/>
        <sz val="10"/>
        <color rgb="FFFF0000"/>
        <rFont val="Times New Roman"/>
        <family val="1"/>
        <charset val="204"/>
      </rPr>
      <t>Договор БП № 20/1 от 08.01.2018 (01.01.2018-31.12.2021) ОМВД России по ДР</t>
    </r>
    <r>
      <rPr>
        <sz val="10"/>
        <color theme="1"/>
        <rFont val="Times New Roman"/>
        <family val="1"/>
        <charset val="204"/>
      </rPr>
      <t>,  Договор БП № 2 от 23.12.2019 (01.01.2020 - 31.12.2024) Казачество</t>
    </r>
  </si>
  <si>
    <t>08.01.2018, 23.12.2019</t>
  </si>
  <si>
    <t>МК от 04.08.2020, регистрационная запись 23:07:0101045:162-23/247/2020-2 от 11.08.2020,                                    пост адм НСП ДР 150 от 19.08.2020</t>
  </si>
  <si>
    <t>постановление № 501  от 03.08.2012 (Опер управл)                                    Договор БП № 3 от 20.10.2017 (ГАУ КК "МФЦ КК"</t>
  </si>
  <si>
    <t>Решение Совета НСП № 78-21/4 от 21.09.2020 (Опер. Управл)</t>
  </si>
  <si>
    <t>искусственное дорожное сооружение, для обеспечения движения транспортных средств, пешеходов, животных через реку Понура</t>
  </si>
  <si>
    <t>техническое заключение ГБУ КК «Крайтехинвентаризация – Краевое БТИ» по Динскому району                       № 97Ю/19-29, объект исследования: «Сооружение, расположенное на дороге местного назначения по ул. Таманская через реку Понура»</t>
  </si>
  <si>
    <t>техническое заключение ГБУ КК «Крайтехинвентаризация – Краевое БТИ» по Динскому району                       № 97Ю/19-29, объект исследования: «Сооружение, расположенное на дороге местного назначения по ул. Шевченко через реку Понура»</t>
  </si>
  <si>
    <t>0000641</t>
  </si>
  <si>
    <t>0000642</t>
  </si>
  <si>
    <t>Памятный знак «Труженикам тыла. Детям войны»</t>
  </si>
  <si>
    <t>договор благотворительного пожертвования от 25 января 2021 года, протокол общего собрания учредителей благотворительного фонда «Покровский» от 24 августа 2020 года</t>
  </si>
  <si>
    <r>
      <rPr>
        <b/>
        <sz val="12"/>
        <color theme="1"/>
        <rFont val="Times New Roman"/>
        <family val="1"/>
        <charset val="204"/>
      </rPr>
      <t>подраздел 1.1. муниципальное недвижимое имущество</t>
    </r>
    <r>
      <rPr>
        <sz val="10"/>
        <color theme="1"/>
        <rFont val="Times New Roman"/>
        <family val="1"/>
        <charset val="204"/>
      </rPr>
      <t>, находящееся в муниципальной собственности недвижимое имущество (здание, строение, сооружение или объект незавершенного строительства, земельный участок, жилое, нежилое помещение или иной прочно связанный с землей объект, перемещение которого без соразмерного ущерба его назначению невозможно, либо иное имущество, отнесенное законом к недвижимости) по состоянию на 01.01.2021</t>
    </r>
  </si>
  <si>
    <r>
      <rPr>
        <b/>
        <sz val="14"/>
        <color theme="1"/>
        <rFont val="Times New Roman"/>
        <family val="1"/>
        <charset val="204"/>
      </rPr>
      <t>муниципальное особо ценное движимое имущество</t>
    </r>
    <r>
      <rPr>
        <b/>
        <sz val="12"/>
        <color theme="1"/>
        <rFont val="Times New Roman"/>
        <family val="1"/>
        <charset val="204"/>
      </rPr>
      <t>,</t>
    </r>
    <r>
      <rPr>
        <sz val="12"/>
        <color theme="1"/>
        <rFont val="Times New Roman"/>
        <family val="1"/>
        <charset val="204"/>
      </rPr>
      <t xml:space="preserve"> находящееся в муниципальной собственности </t>
    </r>
    <r>
      <rPr>
        <b/>
        <sz val="12"/>
        <color theme="1"/>
        <rFont val="Times New Roman"/>
        <family val="1"/>
        <charset val="204"/>
      </rPr>
      <t>д</t>
    </r>
    <r>
      <rPr>
        <sz val="12"/>
        <color theme="1"/>
        <rFont val="Times New Roman"/>
        <family val="1"/>
        <charset val="204"/>
      </rPr>
      <t>вижимое имущество, либо иное не относящееся к недвижимости имущество, стоимость которого превышает размер, установленный решениями представительных органов соответствующих муниципальных образований, а также особо ценное движимое имущество, закрепленное за автономными и бюджетными муниципальными учреждениями по сосотоянию на 01.01.2021</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</si>
</sst>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0.000"/>
    <numFmt numFmtId="166" formatCode="#,##0.00_ ;[Red]\-#,##0.00\ "/>
    <numFmt numFmtId="167" formatCode="#,##0.000"/>
  </numFmts>
  <fonts count="48" x14ac:knownFonts="1">
    <font>
      <sz val="11"/>
      <color theme="1"/>
      <name val="Calibri"/>
      <family val="2"/>
      <charset val="204"/>
      <scheme val="minor"/>
    </font>
    <font>
      <sz val="14"/>
      <color theme="1"/>
      <name val="Times New Roman"/>
      <family val="1"/>
      <charset val="204"/>
    </font>
    <font>
      <b/>
      <sz val="14"/>
      <color theme="1"/>
      <name val="Times New Roman"/>
      <family val="1"/>
      <charset val="204"/>
    </font>
    <font>
      <sz val="14"/>
      <color theme="1"/>
      <name val="Calibri"/>
      <family val="2"/>
      <charset val="204"/>
      <scheme val="minor"/>
    </font>
    <font>
      <sz val="12"/>
      <name val="Times New Roman"/>
      <family val="1"/>
      <charset val="204"/>
    </font>
    <font>
      <sz val="12"/>
      <color indexed="8"/>
      <name val="Times New Roman"/>
      <family val="1"/>
      <charset val="204"/>
    </font>
    <font>
      <sz val="12"/>
      <color theme="1"/>
      <name val="Times New Roman"/>
      <family val="1"/>
      <charset val="204"/>
    </font>
    <font>
      <sz val="8"/>
      <color indexed="8"/>
      <name val="Arial"/>
      <family val="2"/>
      <charset val="204"/>
    </font>
    <font>
      <b/>
      <sz val="11"/>
      <color theme="1"/>
      <name val="Calibri"/>
      <family val="2"/>
      <charset val="204"/>
      <scheme val="minor"/>
    </font>
    <font>
      <sz val="12"/>
      <color theme="1"/>
      <name val="Calibri"/>
      <family val="2"/>
      <charset val="204"/>
      <scheme val="minor"/>
    </font>
    <font>
      <b/>
      <sz val="12"/>
      <color theme="1"/>
      <name val="Times New Roman"/>
      <family val="1"/>
      <charset val="204"/>
    </font>
    <font>
      <sz val="10"/>
      <color theme="1"/>
      <name val="Calibri"/>
      <family val="2"/>
      <charset val="204"/>
      <scheme val="minor"/>
    </font>
    <font>
      <sz val="10"/>
      <color theme="1"/>
      <name val="Times New Roman"/>
      <family val="1"/>
      <charset val="204"/>
    </font>
    <font>
      <sz val="11"/>
      <color theme="1"/>
      <name val="Times New Roman"/>
      <family val="1"/>
      <charset val="204"/>
    </font>
    <font>
      <b/>
      <sz val="12"/>
      <color indexed="8"/>
      <name val="Times New Roman"/>
      <family val="1"/>
      <charset val="204"/>
    </font>
    <font>
      <b/>
      <sz val="16"/>
      <color theme="1"/>
      <name val="Times New Roman"/>
      <family val="1"/>
      <charset val="204"/>
    </font>
    <font>
      <sz val="14"/>
      <color theme="0"/>
      <name val="Times New Roman"/>
      <family val="1"/>
      <charset val="204"/>
    </font>
    <font>
      <sz val="14"/>
      <color rgb="FFFF0000"/>
      <name val="Times New Roman"/>
      <family val="1"/>
      <charset val="204"/>
    </font>
    <font>
      <sz val="10"/>
      <color rgb="FFFF0000"/>
      <name val="Times New Roman"/>
      <family val="1"/>
      <charset val="204"/>
    </font>
    <font>
      <sz val="12"/>
      <color rgb="FFFF0000"/>
      <name val="Times New Roman"/>
      <family val="1"/>
      <charset val="204"/>
    </font>
    <font>
      <sz val="9"/>
      <color indexed="81"/>
      <name val="Tahoma"/>
      <family val="2"/>
      <charset val="204"/>
    </font>
    <font>
      <b/>
      <sz val="9"/>
      <color indexed="81"/>
      <name val="Tahoma"/>
      <family val="2"/>
      <charset val="204"/>
    </font>
    <font>
      <sz val="10"/>
      <name val="Times New Roman"/>
      <family val="1"/>
      <charset val="204"/>
    </font>
    <font>
      <b/>
      <sz val="12"/>
      <color rgb="FFFF0000"/>
      <name val="Times New Roman"/>
      <family val="1"/>
      <charset val="204"/>
    </font>
    <font>
      <b/>
      <sz val="12"/>
      <name val="Times New Roman"/>
      <family val="1"/>
      <charset val="204"/>
    </font>
    <font>
      <b/>
      <sz val="10"/>
      <color theme="1"/>
      <name val="Times New Roman"/>
      <family val="1"/>
      <charset val="204"/>
    </font>
    <font>
      <sz val="10"/>
      <name val="Arial"/>
      <family val="2"/>
      <charset val="204"/>
    </font>
    <font>
      <sz val="14"/>
      <name val="Times New Roman"/>
      <family val="1"/>
      <charset val="204"/>
    </font>
    <font>
      <sz val="18"/>
      <name val="Times New Roman"/>
      <family val="1"/>
      <charset val="204"/>
    </font>
    <font>
      <b/>
      <sz val="10"/>
      <color indexed="10"/>
      <name val="Times New Roman"/>
      <family val="1"/>
      <charset val="204"/>
    </font>
    <font>
      <sz val="14"/>
      <name val="Arial"/>
      <family val="2"/>
      <charset val="204"/>
    </font>
    <font>
      <b/>
      <sz val="10"/>
      <name val="Times New Roman"/>
      <family val="1"/>
      <charset val="204"/>
    </font>
    <font>
      <sz val="10"/>
      <color indexed="10"/>
      <name val="Arial"/>
      <family val="2"/>
      <charset val="204"/>
    </font>
    <font>
      <sz val="12"/>
      <name val="Arial"/>
      <family val="2"/>
      <charset val="204"/>
    </font>
    <font>
      <b/>
      <sz val="14"/>
      <name val="Times New Roman"/>
      <family val="1"/>
      <charset val="204"/>
    </font>
    <font>
      <b/>
      <sz val="14"/>
      <color rgb="FFFF0000"/>
      <name val="Times New Roman"/>
      <family val="1"/>
      <charset val="204"/>
    </font>
    <font>
      <b/>
      <sz val="12"/>
      <color theme="1"/>
      <name val="Calibri"/>
      <family val="2"/>
      <charset val="204"/>
      <scheme val="minor"/>
    </font>
    <font>
      <b/>
      <sz val="10"/>
      <name val="Arial"/>
      <family val="2"/>
      <charset val="204"/>
    </font>
    <font>
      <sz val="8"/>
      <name val="Arial"/>
      <family val="2"/>
    </font>
    <font>
      <sz val="10"/>
      <color rgb="FF000000"/>
      <name val="Times New Roman"/>
      <family val="1"/>
      <charset val="204"/>
    </font>
    <font>
      <sz val="10"/>
      <color indexed="10"/>
      <name val="Times New Roman"/>
      <family val="1"/>
      <charset val="204"/>
    </font>
    <font>
      <sz val="11"/>
      <color indexed="10"/>
      <name val="Times New Roman"/>
      <family val="1"/>
      <charset val="204"/>
    </font>
    <font>
      <sz val="24"/>
      <name val="Times New Roman"/>
      <family val="1"/>
      <charset val="204"/>
    </font>
    <font>
      <sz val="13"/>
      <name val="Times New Roman"/>
      <family val="1"/>
      <charset val="204"/>
    </font>
    <font>
      <b/>
      <sz val="22"/>
      <color rgb="FFFF0000"/>
      <name val="Times New Roman"/>
      <family val="1"/>
      <charset val="204"/>
    </font>
    <font>
      <b/>
      <sz val="24"/>
      <name val="Times New Roman"/>
      <family val="1"/>
      <charset val="204"/>
    </font>
    <font>
      <b/>
      <sz val="14"/>
      <name val="Arial"/>
      <family val="2"/>
      <charset val="204"/>
    </font>
    <font>
      <b/>
      <sz val="10"/>
      <color rgb="FFFF0000"/>
      <name val="Times New Roman"/>
      <family val="1"/>
      <charset val="204"/>
    </font>
  </fonts>
  <fills count="17">
    <fill>
      <patternFill patternType="none"/>
    </fill>
    <fill>
      <patternFill patternType="gray125"/>
    </fill>
    <fill>
      <patternFill patternType="solid">
        <fgColor indexed="9"/>
      </patternFill>
    </fill>
    <fill>
      <patternFill patternType="solid">
        <fgColor rgb="FFFFFF00"/>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rgb="FF00B0F0"/>
        <bgColor indexed="64"/>
      </patternFill>
    </fill>
    <fill>
      <patternFill patternType="solid">
        <fgColor rgb="FF00B050"/>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rgb="FF0070C0"/>
        <bgColor indexed="64"/>
      </patternFill>
    </fill>
    <fill>
      <patternFill patternType="solid">
        <fgColor theme="8" tint="-0.249977111117893"/>
        <bgColor indexed="64"/>
      </patternFill>
    </fill>
    <fill>
      <patternFill patternType="solid">
        <fgColor theme="9" tint="-0.249977111117893"/>
        <bgColor indexed="64"/>
      </patternFill>
    </fill>
    <fill>
      <patternFill patternType="solid">
        <fgColor indexed="26"/>
        <bgColor indexed="64"/>
      </patternFill>
    </fill>
    <fill>
      <patternFill patternType="solid">
        <fgColor rgb="FFFFFF66"/>
        <bgColor indexed="64"/>
      </patternFill>
    </fill>
  </fills>
  <borders count="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6">
    <xf numFmtId="0" fontId="0" fillId="0" borderId="0"/>
    <xf numFmtId="0" fontId="7" fillId="2" borderId="0">
      <alignment horizontal="center" vertical="center"/>
    </xf>
    <xf numFmtId="0" fontId="7" fillId="2" borderId="0">
      <alignment horizontal="left" vertical="top"/>
    </xf>
    <xf numFmtId="0" fontId="7" fillId="2" borderId="0">
      <alignment horizontal="right" vertical="top"/>
    </xf>
    <xf numFmtId="0" fontId="26" fillId="0" borderId="0"/>
    <xf numFmtId="0" fontId="38" fillId="0" borderId="0"/>
  </cellStyleXfs>
  <cellXfs count="403">
    <xf numFmtId="0" fontId="0" fillId="0" borderId="0" xfId="0"/>
    <xf numFmtId="0" fontId="1" fillId="0" borderId="0" xfId="0" applyFont="1"/>
    <xf numFmtId="0" fontId="1" fillId="0" borderId="2" xfId="0" applyFont="1" applyBorder="1" applyAlignment="1">
      <alignment vertical="top"/>
    </xf>
    <xf numFmtId="0" fontId="1" fillId="0" borderId="2" xfId="0" applyFont="1" applyBorder="1" applyAlignment="1">
      <alignment horizontal="center" vertical="top" wrapText="1"/>
    </xf>
    <xf numFmtId="0" fontId="3" fillId="0" borderId="0" xfId="0" applyFont="1"/>
    <xf numFmtId="0" fontId="1" fillId="0" borderId="1" xfId="0" applyFont="1" applyBorder="1" applyAlignment="1">
      <alignment horizontal="center" vertical="center" wrapText="1"/>
    </xf>
    <xf numFmtId="0" fontId="1" fillId="0" borderId="0" xfId="0" applyFont="1" applyAlignment="1">
      <alignment horizontal="left" vertical="top"/>
    </xf>
    <xf numFmtId="0" fontId="1" fillId="4" borderId="0" xfId="0" applyFont="1" applyFill="1"/>
    <xf numFmtId="0" fontId="1" fillId="7" borderId="0" xfId="0" applyFont="1" applyFill="1"/>
    <xf numFmtId="0" fontId="8" fillId="3" borderId="0" xfId="0" applyFont="1" applyFill="1"/>
    <xf numFmtId="0" fontId="1" fillId="6" borderId="0" xfId="0" applyFont="1" applyFill="1" applyAlignment="1">
      <alignment horizontal="left" vertical="top"/>
    </xf>
    <xf numFmtId="0" fontId="1" fillId="5" borderId="0" xfId="0" applyFont="1" applyFill="1" applyAlignment="1">
      <alignment horizontal="left" vertical="top"/>
    </xf>
    <xf numFmtId="0" fontId="6" fillId="0" borderId="2" xfId="0" applyFont="1" applyBorder="1" applyAlignment="1">
      <alignment horizontal="center" vertical="top" wrapText="1"/>
    </xf>
    <xf numFmtId="0" fontId="6" fillId="0" borderId="2" xfId="0" applyFont="1" applyBorder="1" applyAlignment="1">
      <alignment vertical="top" wrapText="1"/>
    </xf>
    <xf numFmtId="0" fontId="6" fillId="6" borderId="2" xfId="0" applyFont="1" applyFill="1" applyBorder="1" applyAlignment="1">
      <alignment horizontal="left" vertical="top"/>
    </xf>
    <xf numFmtId="0" fontId="0" fillId="0" borderId="0" xfId="0" applyFill="1"/>
    <xf numFmtId="0" fontId="0" fillId="8" borderId="0" xfId="0" applyFill="1"/>
    <xf numFmtId="0" fontId="10" fillId="8" borderId="0" xfId="0" applyFont="1" applyFill="1" applyBorder="1" applyAlignment="1">
      <alignment vertical="center" wrapText="1"/>
    </xf>
    <xf numFmtId="0" fontId="2" fillId="8" borderId="0" xfId="0" applyFont="1" applyFill="1" applyBorder="1" applyAlignment="1">
      <alignment vertical="center" wrapText="1"/>
    </xf>
    <xf numFmtId="0" fontId="6" fillId="0" borderId="2" xfId="0" applyFont="1" applyFill="1" applyBorder="1"/>
    <xf numFmtId="0" fontId="6" fillId="0" borderId="2" xfId="0" applyFont="1" applyFill="1" applyBorder="1" applyAlignment="1">
      <alignment vertical="top" wrapText="1"/>
    </xf>
    <xf numFmtId="0" fontId="6" fillId="0" borderId="2" xfId="0" applyFont="1" applyFill="1" applyBorder="1" applyAlignment="1">
      <alignment vertical="top"/>
    </xf>
    <xf numFmtId="0" fontId="6" fillId="0" borderId="2" xfId="0" applyFont="1" applyFill="1" applyBorder="1" applyAlignment="1">
      <alignment horizontal="center" vertical="top" wrapText="1"/>
    </xf>
    <xf numFmtId="0" fontId="6" fillId="8" borderId="2" xfId="0" applyFont="1" applyFill="1" applyBorder="1" applyAlignment="1">
      <alignment horizontal="center" vertical="top"/>
    </xf>
    <xf numFmtId="0" fontId="6" fillId="8" borderId="2" xfId="0" applyFont="1" applyFill="1" applyBorder="1" applyAlignment="1">
      <alignment horizontal="left" vertical="top" wrapText="1"/>
    </xf>
    <xf numFmtId="0" fontId="0" fillId="8" borderId="2" xfId="0" applyFill="1" applyBorder="1"/>
    <xf numFmtId="0" fontId="1" fillId="0" borderId="2" xfId="0" applyFont="1" applyFill="1" applyBorder="1" applyAlignment="1">
      <alignment horizontal="center" vertical="top" wrapText="1"/>
    </xf>
    <xf numFmtId="0" fontId="0" fillId="10" borderId="0" xfId="0" applyFill="1"/>
    <xf numFmtId="0" fontId="1" fillId="10" borderId="0" xfId="0" applyFont="1" applyFill="1"/>
    <xf numFmtId="0" fontId="1" fillId="11" borderId="0" xfId="0" applyFont="1" applyFill="1"/>
    <xf numFmtId="0" fontId="0" fillId="11" borderId="0" xfId="0" applyFill="1"/>
    <xf numFmtId="0" fontId="1" fillId="9" borderId="0" xfId="0" applyFont="1" applyFill="1"/>
    <xf numFmtId="0" fontId="1" fillId="0" borderId="0" xfId="0" applyFont="1" applyFill="1"/>
    <xf numFmtId="0" fontId="1" fillId="6" borderId="2" xfId="0" applyFont="1" applyFill="1" applyBorder="1" applyAlignment="1">
      <alignment horizontal="left" vertical="top"/>
    </xf>
    <xf numFmtId="0" fontId="8" fillId="8" borderId="0" xfId="0" applyFont="1" applyFill="1"/>
    <xf numFmtId="0" fontId="1" fillId="8" borderId="0" xfId="0" applyFont="1" applyFill="1" applyBorder="1" applyAlignment="1">
      <alignment horizontal="center" vertical="top" wrapText="1"/>
    </xf>
    <xf numFmtId="0" fontId="3" fillId="8" borderId="0" xfId="0" applyFont="1" applyFill="1"/>
    <xf numFmtId="0" fontId="1" fillId="8" borderId="0" xfId="0" applyFont="1" applyFill="1" applyAlignment="1">
      <alignment horizontal="left" vertical="top"/>
    </xf>
    <xf numFmtId="0" fontId="1" fillId="8" borderId="0" xfId="0" applyFont="1" applyFill="1"/>
    <xf numFmtId="0" fontId="16" fillId="8" borderId="0" xfId="0" applyFont="1" applyFill="1"/>
    <xf numFmtId="0" fontId="1" fillId="8" borderId="2" xfId="0" applyFont="1" applyFill="1" applyBorder="1" applyAlignment="1">
      <alignment horizontal="left" vertical="top"/>
    </xf>
    <xf numFmtId="0" fontId="6" fillId="8" borderId="2" xfId="0" applyFont="1" applyFill="1" applyBorder="1" applyAlignment="1">
      <alignment vertical="top"/>
    </xf>
    <xf numFmtId="0" fontId="14" fillId="8" borderId="2" xfId="0" applyFont="1" applyFill="1" applyBorder="1" applyAlignment="1">
      <alignment horizontal="left" vertical="top" wrapText="1"/>
    </xf>
    <xf numFmtId="0" fontId="5" fillId="8" borderId="2" xfId="0" applyFont="1" applyFill="1" applyBorder="1" applyAlignment="1">
      <alignment vertical="top" wrapText="1"/>
    </xf>
    <xf numFmtId="1" fontId="6" fillId="8" borderId="2" xfId="0" applyNumberFormat="1" applyFont="1" applyFill="1" applyBorder="1" applyAlignment="1">
      <alignment vertical="top" wrapText="1"/>
    </xf>
    <xf numFmtId="0" fontId="6" fillId="8" borderId="2" xfId="0" applyFont="1" applyFill="1" applyBorder="1" applyAlignment="1">
      <alignment vertical="top" wrapText="1"/>
    </xf>
    <xf numFmtId="9" fontId="6" fillId="8" borderId="2" xfId="0" applyNumberFormat="1" applyFont="1" applyFill="1" applyBorder="1" applyAlignment="1">
      <alignment vertical="top" wrapText="1"/>
    </xf>
    <xf numFmtId="0" fontId="6" fillId="8" borderId="2" xfId="0" applyFont="1" applyFill="1" applyBorder="1"/>
    <xf numFmtId="0" fontId="1" fillId="8" borderId="2" xfId="0" applyFont="1" applyFill="1" applyBorder="1"/>
    <xf numFmtId="0" fontId="6" fillId="7" borderId="2" xfId="0" applyFont="1" applyFill="1" applyBorder="1" applyAlignment="1">
      <alignment horizontal="left" vertical="top"/>
    </xf>
    <xf numFmtId="0" fontId="1" fillId="7" borderId="2" xfId="0" applyFont="1" applyFill="1" applyBorder="1" applyAlignment="1">
      <alignment horizontal="left" vertical="top"/>
    </xf>
    <xf numFmtId="0" fontId="6" fillId="14" borderId="3" xfId="0" applyFont="1" applyFill="1" applyBorder="1"/>
    <xf numFmtId="0" fontId="16" fillId="14" borderId="2" xfId="0" applyFont="1" applyFill="1" applyBorder="1"/>
    <xf numFmtId="0" fontId="6" fillId="13" borderId="5" xfId="0" applyFont="1" applyFill="1" applyBorder="1" applyAlignment="1">
      <alignment horizontal="left" vertical="top"/>
    </xf>
    <xf numFmtId="0" fontId="1" fillId="13" borderId="2" xfId="0" applyFont="1" applyFill="1" applyBorder="1" applyAlignment="1">
      <alignment horizontal="left" vertical="top"/>
    </xf>
    <xf numFmtId="0" fontId="6" fillId="12" borderId="2" xfId="0" applyFont="1" applyFill="1" applyBorder="1" applyAlignment="1">
      <alignment horizontal="left" vertical="top"/>
    </xf>
    <xf numFmtId="0" fontId="1" fillId="12" borderId="2" xfId="0" applyFont="1" applyFill="1" applyBorder="1" applyAlignment="1">
      <alignment horizontal="left" vertical="top"/>
    </xf>
    <xf numFmtId="0" fontId="4" fillId="8" borderId="2" xfId="0" applyFont="1" applyFill="1" applyBorder="1" applyAlignment="1">
      <alignment vertical="top" wrapText="1"/>
    </xf>
    <xf numFmtId="0" fontId="6" fillId="8" borderId="3" xfId="0" applyFont="1" applyFill="1" applyBorder="1"/>
    <xf numFmtId="0" fontId="6" fillId="8" borderId="3" xfId="0" applyFont="1" applyFill="1" applyBorder="1" applyAlignment="1">
      <alignment vertical="top"/>
    </xf>
    <xf numFmtId="0" fontId="6" fillId="8" borderId="2" xfId="0" applyFont="1" applyFill="1" applyBorder="1" applyAlignment="1">
      <alignment horizontal="left" vertical="top"/>
    </xf>
    <xf numFmtId="1" fontId="6" fillId="8" borderId="2" xfId="0" applyNumberFormat="1" applyFont="1" applyFill="1" applyBorder="1" applyAlignment="1">
      <alignment horizontal="right" vertical="top" wrapText="1"/>
    </xf>
    <xf numFmtId="0" fontId="4" fillId="8" borderId="2" xfId="0" applyFont="1" applyFill="1" applyBorder="1" applyAlignment="1">
      <alignment horizontal="left" vertical="top" wrapText="1"/>
    </xf>
    <xf numFmtId="0" fontId="6" fillId="8" borderId="2" xfId="0" applyFont="1" applyFill="1" applyBorder="1" applyAlignment="1">
      <alignment horizontal="center"/>
    </xf>
    <xf numFmtId="0" fontId="1" fillId="8" borderId="2" xfId="0" applyFont="1" applyFill="1" applyBorder="1" applyAlignment="1">
      <alignment vertical="top" wrapText="1"/>
    </xf>
    <xf numFmtId="0" fontId="1" fillId="8" borderId="2" xfId="0" applyFont="1" applyFill="1" applyBorder="1" applyAlignment="1">
      <alignment vertical="top"/>
    </xf>
    <xf numFmtId="1" fontId="1" fillId="8" borderId="2" xfId="0" applyNumberFormat="1" applyFont="1" applyFill="1" applyBorder="1" applyAlignment="1">
      <alignment vertical="top" wrapText="1"/>
    </xf>
    <xf numFmtId="2" fontId="1" fillId="8" borderId="2" xfId="0" applyNumberFormat="1" applyFont="1" applyFill="1" applyBorder="1" applyAlignment="1">
      <alignment vertical="top" wrapText="1"/>
    </xf>
    <xf numFmtId="0" fontId="1" fillId="8" borderId="2" xfId="0" applyNumberFormat="1" applyFont="1" applyFill="1" applyBorder="1" applyAlignment="1">
      <alignment vertical="top" wrapText="1"/>
    </xf>
    <xf numFmtId="14" fontId="1" fillId="8" borderId="2" xfId="0" applyNumberFormat="1" applyFont="1" applyFill="1" applyBorder="1" applyAlignment="1">
      <alignment vertical="top" wrapText="1"/>
    </xf>
    <xf numFmtId="14" fontId="1" fillId="8" borderId="2" xfId="0" applyNumberFormat="1" applyFont="1" applyFill="1" applyBorder="1" applyAlignment="1">
      <alignment vertical="top"/>
    </xf>
    <xf numFmtId="0" fontId="0" fillId="0" borderId="0" xfId="0"/>
    <xf numFmtId="0" fontId="6" fillId="0" borderId="2" xfId="0" applyFont="1" applyFill="1" applyBorder="1" applyAlignment="1">
      <alignment horizontal="left" vertical="top" wrapText="1"/>
    </xf>
    <xf numFmtId="0" fontId="1" fillId="0" borderId="2" xfId="0" applyFont="1" applyBorder="1" applyAlignment="1">
      <alignment horizontal="center" vertical="top"/>
    </xf>
    <xf numFmtId="0" fontId="17" fillId="8" borderId="2" xfId="0" applyFont="1" applyFill="1" applyBorder="1"/>
    <xf numFmtId="1" fontId="6" fillId="0" borderId="2" xfId="0" applyNumberFormat="1" applyFont="1" applyFill="1" applyBorder="1" applyAlignment="1">
      <alignment horizontal="center" vertical="top" wrapText="1"/>
    </xf>
    <xf numFmtId="0" fontId="12" fillId="0" borderId="2" xfId="0" applyFont="1" applyFill="1" applyBorder="1"/>
    <xf numFmtId="0" fontId="12" fillId="0" borderId="2" xfId="0" applyFont="1" applyFill="1" applyBorder="1" applyAlignment="1">
      <alignment vertical="top" wrapText="1"/>
    </xf>
    <xf numFmtId="2" fontId="12" fillId="0" borderId="2" xfId="0" applyNumberFormat="1" applyFont="1" applyFill="1" applyBorder="1" applyAlignment="1">
      <alignment vertical="top" wrapText="1"/>
    </xf>
    <xf numFmtId="14" fontId="12" fillId="0" borderId="2" xfId="0" applyNumberFormat="1" applyFont="1" applyFill="1" applyBorder="1" applyAlignment="1">
      <alignment vertical="top" wrapText="1"/>
    </xf>
    <xf numFmtId="0" fontId="6" fillId="8" borderId="3" xfId="0" applyFont="1" applyFill="1" applyBorder="1" applyAlignment="1">
      <alignment vertical="top" wrapText="1"/>
    </xf>
    <xf numFmtId="1" fontId="6" fillId="8" borderId="2" xfId="0" applyNumberFormat="1" applyFont="1" applyFill="1" applyBorder="1" applyAlignment="1">
      <alignment horizontal="left" vertical="top" wrapText="1"/>
    </xf>
    <xf numFmtId="2" fontId="6" fillId="0" borderId="2" xfId="0" applyNumberFormat="1" applyFont="1" applyFill="1" applyBorder="1" applyAlignment="1">
      <alignment vertical="top" wrapText="1"/>
    </xf>
    <xf numFmtId="4" fontId="12" fillId="0" borderId="2" xfId="0" applyNumberFormat="1" applyFont="1" applyFill="1" applyBorder="1" applyAlignment="1">
      <alignment vertical="top" wrapText="1"/>
    </xf>
    <xf numFmtId="0" fontId="12" fillId="0" borderId="2" xfId="0" applyNumberFormat="1" applyFont="1" applyFill="1" applyBorder="1" applyAlignment="1">
      <alignment vertical="top" wrapText="1"/>
    </xf>
    <xf numFmtId="14" fontId="12" fillId="0" borderId="5" xfId="0" applyNumberFormat="1" applyFont="1" applyFill="1" applyBorder="1" applyAlignment="1">
      <alignment vertical="top"/>
    </xf>
    <xf numFmtId="0" fontId="12" fillId="0" borderId="5" xfId="0" applyFont="1" applyFill="1" applyBorder="1" applyAlignment="1">
      <alignment vertical="top" wrapText="1"/>
    </xf>
    <xf numFmtId="0" fontId="0" fillId="0" borderId="0" xfId="0" applyFill="1" applyBorder="1"/>
    <xf numFmtId="0" fontId="12" fillId="0" borderId="2" xfId="0" applyFont="1" applyFill="1" applyBorder="1" applyAlignment="1">
      <alignment vertical="top"/>
    </xf>
    <xf numFmtId="164" fontId="12" fillId="0" borderId="2" xfId="0" applyNumberFormat="1" applyFont="1" applyFill="1" applyBorder="1" applyAlignment="1">
      <alignment vertical="top" wrapText="1"/>
    </xf>
    <xf numFmtId="0" fontId="13" fillId="0" borderId="2" xfId="0" applyFont="1" applyFill="1" applyBorder="1" applyAlignment="1"/>
    <xf numFmtId="14" fontId="12" fillId="0" borderId="2" xfId="0" applyNumberFormat="1" applyFont="1" applyFill="1" applyBorder="1" applyAlignment="1">
      <alignment vertical="top"/>
    </xf>
    <xf numFmtId="4" fontId="6" fillId="0" borderId="2" xfId="0" applyNumberFormat="1" applyFont="1" applyFill="1" applyBorder="1" applyAlignment="1">
      <alignment vertical="top"/>
    </xf>
    <xf numFmtId="4" fontId="6" fillId="8" borderId="3" xfId="0" applyNumberFormat="1" applyFont="1" applyFill="1" applyBorder="1" applyAlignment="1">
      <alignment vertical="top" wrapText="1"/>
    </xf>
    <xf numFmtId="0" fontId="1" fillId="0" borderId="2" xfId="0" applyFont="1" applyFill="1" applyBorder="1"/>
    <xf numFmtId="0" fontId="6" fillId="4" borderId="5" xfId="0" applyFont="1" applyFill="1" applyBorder="1"/>
    <xf numFmtId="0" fontId="1" fillId="4" borderId="2" xfId="0" applyFont="1" applyFill="1" applyBorder="1"/>
    <xf numFmtId="4" fontId="6" fillId="8" borderId="2" xfId="0" applyNumberFormat="1" applyFont="1" applyFill="1" applyBorder="1" applyAlignment="1">
      <alignment horizontal="center" vertical="top"/>
    </xf>
    <xf numFmtId="1" fontId="4" fillId="8" borderId="3" xfId="0" applyNumberFormat="1" applyFont="1" applyFill="1" applyBorder="1" applyAlignment="1">
      <alignment vertical="top" wrapText="1"/>
    </xf>
    <xf numFmtId="0" fontId="4" fillId="8" borderId="3" xfId="0" applyFont="1" applyFill="1" applyBorder="1" applyAlignment="1">
      <alignment vertical="top" wrapText="1"/>
    </xf>
    <xf numFmtId="1" fontId="4" fillId="8" borderId="2" xfId="0" applyNumberFormat="1" applyFont="1" applyFill="1" applyBorder="1" applyAlignment="1">
      <alignment vertical="top" wrapText="1"/>
    </xf>
    <xf numFmtId="1" fontId="6" fillId="0" borderId="2" xfId="0" applyNumberFormat="1" applyFont="1" applyFill="1" applyBorder="1" applyAlignment="1">
      <alignment vertical="top" wrapText="1"/>
    </xf>
    <xf numFmtId="0" fontId="19" fillId="0" borderId="2" xfId="0" applyFont="1" applyFill="1" applyBorder="1"/>
    <xf numFmtId="4" fontId="6" fillId="0" borderId="2" xfId="0" applyNumberFormat="1" applyFont="1" applyFill="1" applyBorder="1" applyAlignment="1">
      <alignment vertical="top" wrapText="1"/>
    </xf>
    <xf numFmtId="0" fontId="4" fillId="0" borderId="2" xfId="0" applyFont="1" applyFill="1" applyBorder="1" applyAlignment="1">
      <alignment horizontal="left" vertical="top" wrapText="1"/>
    </xf>
    <xf numFmtId="4" fontId="12" fillId="0" borderId="2" xfId="0" applyNumberFormat="1" applyFont="1" applyFill="1" applyBorder="1" applyAlignment="1">
      <alignment vertical="top"/>
    </xf>
    <xf numFmtId="2" fontId="12" fillId="0" borderId="2" xfId="0" applyNumberFormat="1" applyFont="1" applyFill="1" applyBorder="1" applyAlignment="1">
      <alignment vertical="top"/>
    </xf>
    <xf numFmtId="14" fontId="12" fillId="0" borderId="2" xfId="0" applyNumberFormat="1" applyFont="1" applyFill="1" applyBorder="1" applyAlignment="1">
      <alignment horizontal="left" vertical="top"/>
    </xf>
    <xf numFmtId="0" fontId="12" fillId="0" borderId="2" xfId="0" applyFont="1" applyFill="1" applyBorder="1" applyAlignment="1">
      <alignment horizontal="right" vertical="top" wrapText="1"/>
    </xf>
    <xf numFmtId="0" fontId="12" fillId="0" borderId="2" xfId="0" applyFont="1" applyFill="1" applyBorder="1" applyAlignment="1">
      <alignment horizontal="right" vertical="top"/>
    </xf>
    <xf numFmtId="4" fontId="12" fillId="0" borderId="2" xfId="0" applyNumberFormat="1" applyFont="1" applyFill="1" applyBorder="1"/>
    <xf numFmtId="0" fontId="10" fillId="0" borderId="0" xfId="0" applyFont="1" applyAlignment="1">
      <alignment vertical="center"/>
    </xf>
    <xf numFmtId="0" fontId="27" fillId="0" borderId="0" xfId="4" applyFont="1"/>
    <xf numFmtId="0" fontId="10" fillId="0" borderId="1" xfId="0" applyFont="1" applyBorder="1" applyAlignment="1">
      <alignment vertical="center" wrapText="1"/>
    </xf>
    <xf numFmtId="1" fontId="27" fillId="0" borderId="0" xfId="4" applyNumberFormat="1" applyFont="1" applyFill="1"/>
    <xf numFmtId="0" fontId="27" fillId="0" borderId="0" xfId="4" applyFont="1" applyFill="1"/>
    <xf numFmtId="1" fontId="27" fillId="0" borderId="0" xfId="4" applyNumberFormat="1" applyFont="1" applyFill="1" applyAlignment="1">
      <alignment horizontal="center"/>
    </xf>
    <xf numFmtId="0" fontId="28" fillId="0" borderId="0" xfId="4" applyFont="1" applyFill="1" applyAlignment="1"/>
    <xf numFmtId="0" fontId="26" fillId="0" borderId="0" xfId="4" applyFill="1" applyAlignment="1">
      <alignment horizontal="center" vertical="center"/>
    </xf>
    <xf numFmtId="49" fontId="26" fillId="0" borderId="0" xfId="4" applyNumberFormat="1" applyFill="1" applyBorder="1" applyAlignment="1">
      <alignment horizontal="center" vertical="center" wrapText="1"/>
    </xf>
    <xf numFmtId="4" fontId="26" fillId="0" borderId="0" xfId="4" applyNumberFormat="1" applyFill="1" applyBorder="1" applyAlignment="1">
      <alignment horizontal="center" vertical="center" wrapText="1"/>
    </xf>
    <xf numFmtId="0" fontId="26" fillId="0" borderId="0" xfId="4" applyFill="1"/>
    <xf numFmtId="2" fontId="26" fillId="0" borderId="0" xfId="4" applyNumberFormat="1" applyFill="1"/>
    <xf numFmtId="4" fontId="30" fillId="0" borderId="0" xfId="4" applyNumberFormat="1" applyFont="1" applyFill="1" applyBorder="1" applyAlignment="1">
      <alignment horizontal="center" vertical="center" wrapText="1"/>
    </xf>
    <xf numFmtId="0" fontId="30" fillId="0" borderId="0" xfId="4" applyFont="1"/>
    <xf numFmtId="0" fontId="33" fillId="0" borderId="0" xfId="4" applyFont="1" applyFill="1"/>
    <xf numFmtId="49" fontId="26" fillId="0" borderId="0" xfId="4" applyNumberFormat="1" applyFill="1"/>
    <xf numFmtId="4" fontId="26" fillId="0" borderId="0" xfId="4" applyNumberFormat="1" applyFill="1"/>
    <xf numFmtId="0" fontId="27" fillId="0" borderId="0" xfId="4" applyFont="1" applyFill="1" applyAlignment="1">
      <alignment vertical="center"/>
    </xf>
    <xf numFmtId="0" fontId="26" fillId="0" borderId="0" xfId="4" applyFill="1" applyAlignment="1">
      <alignment vertical="center"/>
    </xf>
    <xf numFmtId="0" fontId="27" fillId="0" borderId="2" xfId="4" applyFont="1" applyFill="1" applyBorder="1" applyAlignment="1">
      <alignment horizontal="center" vertical="center"/>
    </xf>
    <xf numFmtId="0" fontId="27" fillId="0" borderId="2" xfId="4" applyFont="1" applyFill="1" applyBorder="1" applyAlignment="1">
      <alignment horizontal="center" vertical="center" wrapText="1"/>
    </xf>
    <xf numFmtId="0" fontId="27" fillId="0" borderId="2" xfId="4" applyFont="1" applyFill="1" applyBorder="1"/>
    <xf numFmtId="4" fontId="27" fillId="0" borderId="2" xfId="4" applyNumberFormat="1" applyFont="1" applyFill="1" applyBorder="1" applyAlignment="1">
      <alignment horizontal="center" vertical="center"/>
    </xf>
    <xf numFmtId="0" fontId="27" fillId="15" borderId="0" xfId="4" applyFont="1" applyFill="1"/>
    <xf numFmtId="0" fontId="35" fillId="0" borderId="0" xfId="4" applyFont="1" applyFill="1"/>
    <xf numFmtId="49" fontId="30" fillId="0" borderId="0" xfId="4" applyNumberFormat="1" applyFont="1" applyBorder="1" applyAlignment="1">
      <alignment horizontal="center" vertical="center" wrapText="1"/>
    </xf>
    <xf numFmtId="0" fontId="10" fillId="0" borderId="0" xfId="0" applyFont="1" applyBorder="1" applyAlignment="1">
      <alignment horizontal="center" vertical="center" wrapText="1"/>
    </xf>
    <xf numFmtId="0" fontId="10" fillId="0" borderId="0" xfId="0" applyFont="1" applyBorder="1" applyAlignment="1">
      <alignment vertical="center" wrapText="1"/>
    </xf>
    <xf numFmtId="0" fontId="35" fillId="0" borderId="2" xfId="4" applyFont="1" applyFill="1" applyBorder="1"/>
    <xf numFmtId="0" fontId="13" fillId="0" borderId="2" xfId="0" applyFont="1" applyFill="1" applyBorder="1" applyAlignment="1">
      <alignment horizontal="center" vertical="top" wrapText="1"/>
    </xf>
    <xf numFmtId="0" fontId="27" fillId="0" borderId="2" xfId="4" applyFont="1" applyFill="1" applyBorder="1" applyAlignment="1">
      <alignment horizontal="center" vertical="top" wrapText="1"/>
    </xf>
    <xf numFmtId="14" fontId="27" fillId="0" borderId="2" xfId="4" applyNumberFormat="1" applyFont="1" applyFill="1" applyBorder="1"/>
    <xf numFmtId="14" fontId="27" fillId="0" borderId="2" xfId="4" applyNumberFormat="1" applyFont="1" applyFill="1" applyBorder="1" applyAlignment="1">
      <alignment vertical="top"/>
    </xf>
    <xf numFmtId="14" fontId="27" fillId="0" borderId="2" xfId="4" applyNumberFormat="1" applyFont="1" applyFill="1" applyBorder="1" applyAlignment="1">
      <alignment horizontal="center" vertical="top"/>
    </xf>
    <xf numFmtId="0" fontId="27" fillId="0" borderId="2" xfId="4" applyFont="1" applyFill="1" applyBorder="1" applyAlignment="1">
      <alignment horizontal="left" vertical="top" wrapText="1"/>
    </xf>
    <xf numFmtId="0" fontId="27" fillId="0" borderId="2" xfId="4" applyFont="1" applyFill="1" applyBorder="1" applyAlignment="1">
      <alignment vertical="top"/>
    </xf>
    <xf numFmtId="0" fontId="27" fillId="0" borderId="2" xfId="4" applyFont="1" applyFill="1" applyBorder="1" applyAlignment="1">
      <alignment horizontal="center" vertical="top"/>
    </xf>
    <xf numFmtId="4" fontId="27" fillId="0" borderId="2" xfId="4" applyNumberFormat="1" applyFont="1" applyFill="1" applyBorder="1" applyAlignment="1">
      <alignment horizontal="center" vertical="top"/>
    </xf>
    <xf numFmtId="0" fontId="27" fillId="0" borderId="2" xfId="4" applyFont="1" applyFill="1" applyBorder="1" applyAlignment="1">
      <alignment vertical="top" wrapText="1"/>
    </xf>
    <xf numFmtId="14" fontId="27" fillId="0" borderId="2" xfId="4" applyNumberFormat="1" applyFont="1" applyFill="1" applyBorder="1" applyAlignment="1">
      <alignment horizontal="center" vertical="top" wrapText="1"/>
    </xf>
    <xf numFmtId="0" fontId="4" fillId="0" borderId="2" xfId="4" applyFont="1" applyFill="1" applyBorder="1" applyAlignment="1">
      <alignment horizontal="left" vertical="top" wrapText="1"/>
    </xf>
    <xf numFmtId="0" fontId="35" fillId="0" borderId="2" xfId="4" applyFont="1" applyFill="1" applyBorder="1" applyAlignment="1">
      <alignment vertical="top"/>
    </xf>
    <xf numFmtId="0" fontId="34" fillId="0" borderId="2" xfId="4" applyFont="1" applyFill="1" applyBorder="1" applyAlignment="1">
      <alignment vertical="top"/>
    </xf>
    <xf numFmtId="0" fontId="17" fillId="0" borderId="2" xfId="4" applyFont="1" applyFill="1" applyBorder="1" applyAlignment="1">
      <alignment vertical="top"/>
    </xf>
    <xf numFmtId="14" fontId="4" fillId="0" borderId="2" xfId="4" applyNumberFormat="1" applyFont="1" applyFill="1" applyBorder="1" applyAlignment="1">
      <alignment horizontal="center" vertical="top" wrapText="1"/>
    </xf>
    <xf numFmtId="0" fontId="4" fillId="0" borderId="2" xfId="4" applyFont="1" applyFill="1" applyBorder="1" applyAlignment="1">
      <alignment vertical="top" wrapText="1"/>
    </xf>
    <xf numFmtId="0" fontId="22" fillId="0" borderId="2" xfId="4" applyFont="1" applyFill="1" applyBorder="1" applyAlignment="1">
      <alignment horizontal="left" vertical="top" wrapText="1"/>
    </xf>
    <xf numFmtId="0" fontId="22" fillId="0" borderId="2" xfId="4" applyFont="1" applyFill="1" applyBorder="1" applyAlignment="1">
      <alignment vertical="top" wrapText="1"/>
    </xf>
    <xf numFmtId="0" fontId="22" fillId="0" borderId="2" xfId="4" applyFont="1" applyFill="1" applyBorder="1"/>
    <xf numFmtId="14" fontId="22" fillId="0" borderId="2" xfId="4" applyNumberFormat="1" applyFont="1" applyFill="1" applyBorder="1"/>
    <xf numFmtId="14" fontId="22" fillId="0" borderId="2" xfId="4" applyNumberFormat="1" applyFont="1" applyFill="1" applyBorder="1" applyAlignment="1">
      <alignment vertical="top"/>
    </xf>
    <xf numFmtId="14" fontId="22" fillId="0" borderId="2" xfId="4" applyNumberFormat="1" applyFont="1" applyFill="1" applyBorder="1" applyAlignment="1"/>
    <xf numFmtId="4" fontId="6" fillId="0" borderId="2" xfId="0" applyNumberFormat="1" applyFont="1" applyFill="1" applyBorder="1" applyAlignment="1">
      <alignment horizontal="right" vertical="top" wrapText="1"/>
    </xf>
    <xf numFmtId="14" fontId="22" fillId="0" borderId="2" xfId="4" applyNumberFormat="1" applyFont="1" applyFill="1" applyBorder="1" applyAlignment="1">
      <alignment horizontal="center" vertical="top"/>
    </xf>
    <xf numFmtId="0" fontId="1" fillId="0" borderId="2" xfId="0" applyFont="1" applyFill="1" applyBorder="1" applyAlignment="1">
      <alignment horizontal="center" vertical="top"/>
    </xf>
    <xf numFmtId="0" fontId="27" fillId="0" borderId="0" xfId="4" applyFont="1" applyAlignment="1">
      <alignment horizontal="center"/>
    </xf>
    <xf numFmtId="0" fontId="30" fillId="0" borderId="0" xfId="4" applyFont="1" applyAlignment="1">
      <alignment horizontal="center"/>
    </xf>
    <xf numFmtId="0" fontId="27" fillId="0" borderId="0" xfId="4" applyFont="1" applyAlignment="1">
      <alignment vertical="top"/>
    </xf>
    <xf numFmtId="0" fontId="10" fillId="0" borderId="0" xfId="0" applyFont="1" applyAlignment="1">
      <alignment vertical="top"/>
    </xf>
    <xf numFmtId="0" fontId="10" fillId="0" borderId="1" xfId="0" applyFont="1" applyBorder="1" applyAlignment="1">
      <alignment vertical="top" wrapText="1"/>
    </xf>
    <xf numFmtId="0" fontId="10" fillId="0" borderId="0" xfId="0" applyFont="1" applyBorder="1" applyAlignment="1">
      <alignment vertical="top" wrapText="1"/>
    </xf>
    <xf numFmtId="0" fontId="30" fillId="0" borderId="0" xfId="4" applyFont="1" applyAlignment="1">
      <alignment vertical="top"/>
    </xf>
    <xf numFmtId="0" fontId="10" fillId="0" borderId="0" xfId="0" applyFont="1" applyFill="1" applyBorder="1" applyAlignment="1">
      <alignment horizontal="center" vertical="center" wrapText="1"/>
    </xf>
    <xf numFmtId="49" fontId="30" fillId="0" borderId="0" xfId="4" applyNumberFormat="1" applyFont="1" applyFill="1" applyBorder="1" applyAlignment="1">
      <alignment horizontal="center" vertical="center" wrapText="1"/>
    </xf>
    <xf numFmtId="0" fontId="30" fillId="0" borderId="0" xfId="4" applyFont="1" applyFill="1"/>
    <xf numFmtId="4" fontId="37" fillId="0" borderId="0" xfId="4" applyNumberFormat="1" applyFont="1" applyFill="1" applyBorder="1" applyAlignment="1">
      <alignment horizontal="center" vertical="center" wrapText="1"/>
    </xf>
    <xf numFmtId="0" fontId="6" fillId="0" borderId="2" xfId="0" applyFont="1" applyFill="1" applyBorder="1" applyAlignment="1">
      <alignment horizontal="center" vertical="top"/>
    </xf>
    <xf numFmtId="49" fontId="6" fillId="0" borderId="2" xfId="0" applyNumberFormat="1" applyFont="1" applyFill="1" applyBorder="1" applyAlignment="1">
      <alignment horizontal="center" vertical="top"/>
    </xf>
    <xf numFmtId="14" fontId="6" fillId="0" borderId="2" xfId="0" applyNumberFormat="1" applyFont="1" applyFill="1" applyBorder="1" applyAlignment="1">
      <alignment horizontal="right" vertical="top" wrapText="1"/>
    </xf>
    <xf numFmtId="14" fontId="6" fillId="0" borderId="5" xfId="0" applyNumberFormat="1" applyFont="1" applyFill="1" applyBorder="1" applyAlignment="1">
      <alignment vertical="top"/>
    </xf>
    <xf numFmtId="0" fontId="6" fillId="0" borderId="5" xfId="0" applyFont="1" applyFill="1" applyBorder="1" applyAlignment="1">
      <alignment vertical="top" wrapText="1"/>
    </xf>
    <xf numFmtId="0" fontId="6" fillId="0" borderId="5" xfId="0" applyFont="1" applyFill="1" applyBorder="1" applyAlignment="1">
      <alignment horizontal="center" vertical="top" wrapText="1"/>
    </xf>
    <xf numFmtId="0" fontId="3" fillId="0" borderId="0" xfId="0" applyFont="1" applyFill="1"/>
    <xf numFmtId="4" fontId="0" fillId="0" borderId="2" xfId="0" applyNumberFormat="1" applyFill="1" applyBorder="1"/>
    <xf numFmtId="4" fontId="6" fillId="0" borderId="2" xfId="0" applyNumberFormat="1" applyFont="1" applyFill="1" applyBorder="1" applyAlignment="1">
      <alignment horizontal="right" vertical="top"/>
    </xf>
    <xf numFmtId="0" fontId="27" fillId="16" borderId="0" xfId="4" applyFont="1" applyFill="1"/>
    <xf numFmtId="0" fontId="35" fillId="16" borderId="0" xfId="4" applyFont="1" applyFill="1"/>
    <xf numFmtId="0" fontId="35" fillId="0" borderId="2" xfId="4" applyFont="1" applyFill="1" applyBorder="1" applyAlignment="1">
      <alignment wrapText="1"/>
    </xf>
    <xf numFmtId="0" fontId="17" fillId="0" borderId="2" xfId="4" applyFont="1" applyFill="1" applyBorder="1" applyAlignment="1">
      <alignment vertical="top" wrapText="1"/>
    </xf>
    <xf numFmtId="14" fontId="27" fillId="0" borderId="2" xfId="4" applyNumberFormat="1" applyFont="1" applyFill="1" applyBorder="1" applyAlignment="1">
      <alignment horizontal="left" vertical="top"/>
    </xf>
    <xf numFmtId="0" fontId="27" fillId="0" borderId="2" xfId="4" applyFont="1" applyFill="1" applyBorder="1" applyAlignment="1">
      <alignment horizontal="left" vertical="top"/>
    </xf>
    <xf numFmtId="0" fontId="12" fillId="0" borderId="2" xfId="0" applyFont="1" applyFill="1" applyBorder="1" applyAlignment="1">
      <alignment horizontal="center" vertical="top"/>
    </xf>
    <xf numFmtId="0" fontId="12" fillId="0" borderId="2" xfId="0" applyNumberFormat="1" applyFont="1" applyFill="1" applyBorder="1" applyAlignment="1">
      <alignment horizontal="center" vertical="top" wrapText="1"/>
    </xf>
    <xf numFmtId="14" fontId="12" fillId="0" borderId="3" xfId="0" applyNumberFormat="1" applyFont="1" applyFill="1" applyBorder="1" applyAlignment="1">
      <alignment vertical="top"/>
    </xf>
    <xf numFmtId="0" fontId="12" fillId="0" borderId="3" xfId="0" applyFont="1" applyFill="1" applyBorder="1" applyAlignment="1">
      <alignment vertical="top" wrapText="1"/>
    </xf>
    <xf numFmtId="0" fontId="12" fillId="0" borderId="2" xfId="0" applyNumberFormat="1" applyFont="1" applyFill="1" applyBorder="1" applyAlignment="1">
      <alignment horizontal="left" vertical="top" wrapText="1"/>
    </xf>
    <xf numFmtId="0" fontId="0" fillId="0" borderId="2" xfId="0" applyFont="1" applyFill="1" applyBorder="1"/>
    <xf numFmtId="4" fontId="0" fillId="0" borderId="2" xfId="0" applyNumberFormat="1" applyFont="1" applyFill="1" applyBorder="1"/>
    <xf numFmtId="0" fontId="11" fillId="0" borderId="0" xfId="0" applyFont="1" applyFill="1" applyAlignment="1">
      <alignment horizontal="center" vertical="center"/>
    </xf>
    <xf numFmtId="0" fontId="11" fillId="0" borderId="0" xfId="0" applyFont="1" applyFill="1"/>
    <xf numFmtId="0" fontId="12" fillId="0" borderId="2" xfId="0" applyFont="1" applyFill="1" applyBorder="1" applyAlignment="1">
      <alignment horizontal="center" vertical="top" wrapText="1"/>
    </xf>
    <xf numFmtId="4" fontId="12" fillId="0" borderId="2" xfId="0" applyNumberFormat="1" applyFont="1" applyFill="1" applyBorder="1" applyAlignment="1">
      <alignment horizontal="center" vertical="top" wrapText="1"/>
    </xf>
    <xf numFmtId="0" fontId="12" fillId="0" borderId="2" xfId="0" applyFont="1" applyFill="1" applyBorder="1" applyAlignment="1"/>
    <xf numFmtId="14" fontId="22" fillId="0" borderId="2" xfId="0" applyNumberFormat="1" applyFont="1" applyFill="1" applyBorder="1" applyAlignment="1">
      <alignment horizontal="left" vertical="top" wrapText="1"/>
    </xf>
    <xf numFmtId="14" fontId="18" fillId="0" borderId="2" xfId="0" applyNumberFormat="1" applyFont="1" applyFill="1" applyBorder="1" applyAlignment="1">
      <alignment vertical="top"/>
    </xf>
    <xf numFmtId="14" fontId="12" fillId="0" borderId="2" xfId="0" applyNumberFormat="1" applyFont="1" applyFill="1" applyBorder="1" applyAlignment="1">
      <alignment horizontal="left" vertical="top" wrapText="1"/>
    </xf>
    <xf numFmtId="0" fontId="18" fillId="0" borderId="2" xfId="0" applyFont="1" applyFill="1" applyBorder="1"/>
    <xf numFmtId="0" fontId="18" fillId="0" borderId="2" xfId="0" applyFont="1" applyFill="1" applyBorder="1" applyAlignment="1">
      <alignment vertical="top" wrapText="1"/>
    </xf>
    <xf numFmtId="0" fontId="12" fillId="0" borderId="2" xfId="0" applyFont="1" applyFill="1" applyBorder="1" applyAlignment="1">
      <alignment horizontal="right" vertical="top" indent="1" shrinkToFit="1"/>
    </xf>
    <xf numFmtId="164" fontId="12" fillId="0" borderId="2" xfId="0" applyNumberFormat="1" applyFont="1" applyFill="1" applyBorder="1" applyAlignment="1">
      <alignment vertical="top"/>
    </xf>
    <xf numFmtId="165" fontId="12" fillId="0" borderId="2" xfId="0" applyNumberFormat="1" applyFont="1" applyFill="1" applyBorder="1" applyAlignment="1">
      <alignment vertical="top"/>
    </xf>
    <xf numFmtId="4" fontId="12" fillId="0" borderId="2" xfId="0" applyNumberFormat="1" applyFont="1" applyFill="1" applyBorder="1" applyAlignment="1">
      <alignment horizontal="right" vertical="top" wrapText="1"/>
    </xf>
    <xf numFmtId="0" fontId="12" fillId="0" borderId="5" xfId="0" applyFont="1" applyFill="1" applyBorder="1"/>
    <xf numFmtId="4" fontId="12" fillId="0" borderId="5" xfId="0" applyNumberFormat="1" applyFont="1" applyFill="1" applyBorder="1" applyAlignment="1">
      <alignment vertical="top" wrapText="1"/>
    </xf>
    <xf numFmtId="2" fontId="12" fillId="0" borderId="5" xfId="0" applyNumberFormat="1" applyFont="1" applyFill="1" applyBorder="1" applyAlignment="1">
      <alignment vertical="top" wrapText="1"/>
    </xf>
    <xf numFmtId="0" fontId="12" fillId="0" borderId="3" xfId="0" applyFont="1" applyFill="1" applyBorder="1" applyAlignment="1">
      <alignment vertical="top"/>
    </xf>
    <xf numFmtId="164" fontId="12" fillId="0" borderId="3" xfId="0" applyNumberFormat="1" applyFont="1" applyFill="1" applyBorder="1" applyAlignment="1">
      <alignment vertical="top" wrapText="1"/>
    </xf>
    <xf numFmtId="0" fontId="0" fillId="0" borderId="2" xfId="0" applyFont="1" applyFill="1" applyBorder="1" applyAlignment="1"/>
    <xf numFmtId="0" fontId="0" fillId="0" borderId="2" xfId="0" applyFont="1" applyFill="1" applyBorder="1" applyAlignment="1">
      <alignment vertical="top" wrapText="1"/>
    </xf>
    <xf numFmtId="0" fontId="0" fillId="0" borderId="2" xfId="0" applyFont="1" applyFill="1" applyBorder="1" applyAlignment="1">
      <alignment vertical="top"/>
    </xf>
    <xf numFmtId="0" fontId="13" fillId="0" borderId="0" xfId="0" applyFont="1" applyFill="1" applyAlignment="1">
      <alignment vertical="top" wrapText="1"/>
    </xf>
    <xf numFmtId="0" fontId="0" fillId="0" borderId="2" xfId="0" applyFill="1" applyBorder="1"/>
    <xf numFmtId="49" fontId="12" fillId="0" borderId="2" xfId="0" applyNumberFormat="1" applyFont="1" applyFill="1" applyBorder="1" applyAlignment="1">
      <alignment horizontal="left" vertical="top"/>
    </xf>
    <xf numFmtId="0" fontId="12" fillId="0" borderId="3" xfId="0" applyFont="1" applyFill="1" applyBorder="1"/>
    <xf numFmtId="4" fontId="12" fillId="0" borderId="3" xfId="0" applyNumberFormat="1" applyFont="1" applyFill="1" applyBorder="1" applyAlignment="1">
      <alignment vertical="top" wrapText="1"/>
    </xf>
    <xf numFmtId="2" fontId="12" fillId="0" borderId="3" xfId="0" applyNumberFormat="1" applyFont="1" applyFill="1" applyBorder="1" applyAlignment="1">
      <alignment vertical="top" wrapText="1"/>
    </xf>
    <xf numFmtId="14" fontId="12" fillId="0" borderId="3" xfId="0" applyNumberFormat="1" applyFont="1" applyFill="1" applyBorder="1" applyAlignment="1">
      <alignment horizontal="left" vertical="top"/>
    </xf>
    <xf numFmtId="0" fontId="12" fillId="0" borderId="4" xfId="0" applyFont="1" applyFill="1" applyBorder="1"/>
    <xf numFmtId="0" fontId="12" fillId="0" borderId="4" xfId="0" applyFont="1" applyFill="1" applyBorder="1" applyAlignment="1">
      <alignment horizontal="left" vertical="top" wrapText="1"/>
    </xf>
    <xf numFmtId="0" fontId="12" fillId="0" borderId="4" xfId="0" applyFont="1" applyFill="1" applyBorder="1" applyAlignment="1">
      <alignment vertical="top" wrapText="1"/>
    </xf>
    <xf numFmtId="4" fontId="12" fillId="0" borderId="4" xfId="0" applyNumberFormat="1" applyFont="1" applyFill="1" applyBorder="1" applyAlignment="1">
      <alignment vertical="top" wrapText="1"/>
    </xf>
    <xf numFmtId="2" fontId="12" fillId="0" borderId="4" xfId="0" applyNumberFormat="1" applyFont="1" applyFill="1" applyBorder="1" applyAlignment="1">
      <alignment vertical="top" wrapText="1"/>
    </xf>
    <xf numFmtId="14" fontId="12" fillId="0" borderId="4" xfId="0" applyNumberFormat="1" applyFont="1" applyFill="1" applyBorder="1" applyAlignment="1">
      <alignment horizontal="left" vertical="top"/>
    </xf>
    <xf numFmtId="14" fontId="11" fillId="0" borderId="2" xfId="0" applyNumberFormat="1" applyFont="1" applyFill="1" applyBorder="1" applyAlignment="1">
      <alignment vertical="top"/>
    </xf>
    <xf numFmtId="4" fontId="0" fillId="0" borderId="0" xfId="0" applyNumberFormat="1" applyFill="1" applyBorder="1"/>
    <xf numFmtId="4" fontId="0" fillId="0" borderId="0" xfId="0" applyNumberFormat="1" applyFill="1"/>
    <xf numFmtId="0" fontId="12" fillId="0" borderId="3" xfId="0" applyNumberFormat="1" applyFont="1" applyFill="1" applyBorder="1" applyAlignment="1">
      <alignment horizontal="center" vertical="top" wrapText="1"/>
    </xf>
    <xf numFmtId="0" fontId="12" fillId="0" borderId="3" xfId="0" applyNumberFormat="1" applyFont="1" applyFill="1" applyBorder="1" applyAlignment="1">
      <alignment vertical="top" wrapText="1"/>
    </xf>
    <xf numFmtId="14" fontId="12" fillId="0" borderId="3" xfId="0" applyNumberFormat="1" applyFont="1" applyFill="1" applyBorder="1" applyAlignment="1">
      <alignment vertical="top" wrapText="1"/>
    </xf>
    <xf numFmtId="0" fontId="12" fillId="0" borderId="5" xfId="0" applyNumberFormat="1" applyFont="1" applyFill="1" applyBorder="1" applyAlignment="1">
      <alignment horizontal="center" vertical="top" wrapText="1"/>
    </xf>
    <xf numFmtId="0" fontId="12" fillId="0" borderId="5" xfId="0" applyNumberFormat="1" applyFont="1" applyFill="1" applyBorder="1" applyAlignment="1">
      <alignment vertical="top" wrapText="1"/>
    </xf>
    <xf numFmtId="14" fontId="12" fillId="0" borderId="5" xfId="0" applyNumberFormat="1" applyFont="1" applyFill="1" applyBorder="1" applyAlignment="1">
      <alignment horizontal="left" vertical="top"/>
    </xf>
    <xf numFmtId="0" fontId="9" fillId="0" borderId="2" xfId="0" applyFont="1" applyFill="1" applyBorder="1"/>
    <xf numFmtId="0" fontId="6" fillId="0" borderId="2" xfId="0" applyNumberFormat="1" applyFont="1" applyFill="1" applyBorder="1" applyAlignment="1">
      <alignment horizontal="center" vertical="top"/>
    </xf>
    <xf numFmtId="14" fontId="13" fillId="0" borderId="5" xfId="0" applyNumberFormat="1" applyFont="1" applyFill="1" applyBorder="1" applyAlignment="1">
      <alignment vertical="top" wrapText="1"/>
    </xf>
    <xf numFmtId="14" fontId="6" fillId="0" borderId="2" xfId="0" applyNumberFormat="1" applyFont="1" applyFill="1" applyBorder="1" applyAlignment="1">
      <alignment vertical="top"/>
    </xf>
    <xf numFmtId="49" fontId="6" fillId="0" borderId="2" xfId="0" applyNumberFormat="1" applyFont="1" applyFill="1" applyBorder="1" applyAlignment="1">
      <alignment horizontal="center" vertical="top" wrapText="1"/>
    </xf>
    <xf numFmtId="4" fontId="10" fillId="0" borderId="0" xfId="0" applyNumberFormat="1" applyFont="1" applyFill="1" applyAlignment="1">
      <alignment horizontal="right" vertical="top"/>
    </xf>
    <xf numFmtId="4" fontId="10" fillId="0" borderId="4" xfId="0" applyNumberFormat="1" applyFont="1" applyFill="1" applyBorder="1" applyAlignment="1">
      <alignment horizontal="right" vertical="top" wrapText="1"/>
    </xf>
    <xf numFmtId="14" fontId="6" fillId="0" borderId="4" xfId="0" applyNumberFormat="1" applyFont="1" applyFill="1" applyBorder="1" applyAlignment="1">
      <alignment horizontal="right" vertical="top" wrapText="1"/>
    </xf>
    <xf numFmtId="0" fontId="10" fillId="0" borderId="2" xfId="0" applyFont="1" applyFill="1" applyBorder="1" applyAlignment="1">
      <alignment horizontal="right" vertical="top"/>
    </xf>
    <xf numFmtId="2" fontId="10" fillId="0" borderId="2" xfId="0" applyNumberFormat="1" applyFont="1" applyFill="1" applyBorder="1" applyAlignment="1">
      <alignment horizontal="right" vertical="top" wrapText="1"/>
    </xf>
    <xf numFmtId="0" fontId="10" fillId="0" borderId="2" xfId="0" applyFont="1" applyFill="1" applyBorder="1" applyAlignment="1">
      <alignment vertical="top" wrapText="1"/>
    </xf>
    <xf numFmtId="0" fontId="10" fillId="0" borderId="2" xfId="0" applyFont="1" applyFill="1" applyBorder="1" applyAlignment="1">
      <alignment horizontal="left" vertical="top" wrapText="1"/>
    </xf>
    <xf numFmtId="4" fontId="10" fillId="0" borderId="2" xfId="0" applyNumberFormat="1" applyFont="1" applyFill="1" applyBorder="1" applyAlignment="1">
      <alignment horizontal="right" vertical="top" wrapText="1"/>
    </xf>
    <xf numFmtId="14" fontId="10" fillId="0" borderId="2" xfId="0" applyNumberFormat="1" applyFont="1" applyFill="1" applyBorder="1" applyAlignment="1">
      <alignment horizontal="right" vertical="top" wrapText="1"/>
    </xf>
    <xf numFmtId="0" fontId="10" fillId="0" borderId="2" xfId="0" applyFont="1" applyFill="1" applyBorder="1"/>
    <xf numFmtId="0" fontId="6" fillId="0" borderId="2" xfId="0" applyFont="1" applyFill="1" applyBorder="1" applyAlignment="1">
      <alignment horizontal="right" vertical="top" wrapText="1"/>
    </xf>
    <xf numFmtId="2" fontId="6" fillId="0" borderId="2" xfId="0" applyNumberFormat="1" applyFont="1" applyFill="1" applyBorder="1" applyAlignment="1">
      <alignment horizontal="right" vertical="top" wrapText="1"/>
    </xf>
    <xf numFmtId="0" fontId="2" fillId="0" borderId="0" xfId="0" applyFont="1" applyFill="1"/>
    <xf numFmtId="0" fontId="36" fillId="0" borderId="2" xfId="0" applyFont="1" applyFill="1" applyBorder="1"/>
    <xf numFmtId="0" fontId="8" fillId="0" borderId="0" xfId="0" applyFont="1" applyFill="1"/>
    <xf numFmtId="0" fontId="10" fillId="0" borderId="2" xfId="0" applyFont="1" applyFill="1" applyBorder="1" applyAlignment="1">
      <alignment vertical="top"/>
    </xf>
    <xf numFmtId="0" fontId="6" fillId="0" borderId="2" xfId="0" applyFont="1" applyFill="1" applyBorder="1" applyAlignment="1">
      <alignment horizontal="left" wrapText="1"/>
    </xf>
    <xf numFmtId="0" fontId="22" fillId="0" borderId="2" xfId="4" applyFont="1" applyFill="1" applyBorder="1" applyAlignment="1">
      <alignment vertical="top"/>
    </xf>
    <xf numFmtId="4" fontId="10" fillId="0" borderId="2" xfId="0" applyNumberFormat="1" applyFont="1" applyFill="1" applyBorder="1" applyAlignment="1">
      <alignment vertical="top" wrapText="1"/>
    </xf>
    <xf numFmtId="1" fontId="6" fillId="0" borderId="2" xfId="0" applyNumberFormat="1" applyFont="1" applyFill="1" applyBorder="1" applyAlignment="1">
      <alignment horizontal="right" vertical="top"/>
    </xf>
    <xf numFmtId="0" fontId="8" fillId="0" borderId="2" xfId="0" applyFont="1" applyFill="1" applyBorder="1"/>
    <xf numFmtId="4" fontId="14" fillId="0" borderId="2" xfId="0" applyNumberFormat="1" applyFont="1" applyFill="1" applyBorder="1" applyAlignment="1">
      <alignment horizontal="right" wrapText="1"/>
    </xf>
    <xf numFmtId="14" fontId="26" fillId="0" borderId="2" xfId="4" applyNumberFormat="1" applyFont="1" applyFill="1" applyBorder="1" applyAlignment="1">
      <alignment horizontal="center" vertical="top"/>
    </xf>
    <xf numFmtId="0" fontId="9" fillId="0" borderId="2" xfId="0" applyFont="1" applyFill="1" applyBorder="1" applyAlignment="1">
      <alignment vertical="top"/>
    </xf>
    <xf numFmtId="0" fontId="0" fillId="0" borderId="0" xfId="0" applyFill="1" applyAlignment="1">
      <alignment vertical="top"/>
    </xf>
    <xf numFmtId="0" fontId="22" fillId="0" borderId="5" xfId="4" applyFont="1" applyFill="1" applyBorder="1" applyAlignment="1">
      <alignment horizontal="left" vertical="top" wrapText="1"/>
    </xf>
    <xf numFmtId="4" fontId="6" fillId="8" borderId="2" xfId="0" applyNumberFormat="1" applyFont="1" applyFill="1" applyBorder="1" applyAlignment="1">
      <alignment vertical="top" wrapText="1"/>
    </xf>
    <xf numFmtId="0" fontId="10" fillId="0" borderId="0" xfId="0" applyFont="1" applyFill="1" applyAlignment="1">
      <alignment vertical="center"/>
    </xf>
    <xf numFmtId="0" fontId="10" fillId="0" borderId="1" xfId="0" applyFont="1" applyFill="1" applyBorder="1" applyAlignment="1">
      <alignment vertical="center" wrapText="1"/>
    </xf>
    <xf numFmtId="4" fontId="4" fillId="0" borderId="0" xfId="4" applyNumberFormat="1" applyFont="1" applyFill="1"/>
    <xf numFmtId="0" fontId="4" fillId="0" borderId="0" xfId="4" applyFont="1" applyFill="1"/>
    <xf numFmtId="0" fontId="1" fillId="0" borderId="2" xfId="0" applyFont="1" applyFill="1" applyBorder="1" applyAlignment="1">
      <alignment vertical="top"/>
    </xf>
    <xf numFmtId="0" fontId="1" fillId="0" borderId="2" xfId="0" applyFont="1" applyFill="1" applyBorder="1" applyAlignment="1">
      <alignment horizontal="center" vertical="center" wrapText="1"/>
    </xf>
    <xf numFmtId="14" fontId="4" fillId="0" borderId="2" xfId="0" applyNumberFormat="1" applyFont="1" applyFill="1" applyBorder="1" applyAlignment="1">
      <alignment horizontal="center" vertical="top" wrapText="1"/>
    </xf>
    <xf numFmtId="0" fontId="32" fillId="0" borderId="0" xfId="4" applyFont="1" applyFill="1" applyAlignment="1">
      <alignment horizontal="center" vertical="center"/>
    </xf>
    <xf numFmtId="0" fontId="30" fillId="0" borderId="0" xfId="4" applyFont="1" applyFill="1" applyAlignment="1">
      <alignment horizontal="left" vertical="center"/>
    </xf>
    <xf numFmtId="0" fontId="30" fillId="0" borderId="2" xfId="4" applyFont="1" applyFill="1" applyBorder="1"/>
    <xf numFmtId="2" fontId="27" fillId="0" borderId="2" xfId="4" applyNumberFormat="1" applyFont="1" applyFill="1" applyBorder="1" applyAlignment="1">
      <alignment horizontal="center" vertical="top"/>
    </xf>
    <xf numFmtId="0" fontId="26" fillId="0" borderId="0" xfId="4" applyFill="1" applyBorder="1" applyAlignment="1">
      <alignment horizontal="center" vertical="center"/>
    </xf>
    <xf numFmtId="0" fontId="31" fillId="0" borderId="0" xfId="4" applyFont="1" applyFill="1" applyBorder="1" applyAlignment="1">
      <alignment horizontal="center" vertical="center" wrapText="1"/>
    </xf>
    <xf numFmtId="0" fontId="6" fillId="0" borderId="0" xfId="0" applyFont="1" applyFill="1" applyBorder="1" applyAlignment="1">
      <alignment horizontal="center" vertical="center" wrapText="1"/>
    </xf>
    <xf numFmtId="4" fontId="26" fillId="0" borderId="0" xfId="4" applyNumberFormat="1" applyFill="1" applyBorder="1" applyAlignment="1">
      <alignment horizontal="center" vertical="center"/>
    </xf>
    <xf numFmtId="3" fontId="26" fillId="0" borderId="0" xfId="4" applyNumberFormat="1" applyFill="1" applyBorder="1" applyAlignment="1">
      <alignment horizontal="center" vertical="center"/>
    </xf>
    <xf numFmtId="14" fontId="4" fillId="0" borderId="0" xfId="0" applyNumberFormat="1" applyFont="1" applyFill="1" applyBorder="1" applyAlignment="1">
      <alignment horizontal="center" vertical="top" wrapText="1"/>
    </xf>
    <xf numFmtId="0" fontId="22" fillId="0" borderId="0" xfId="4" applyFont="1" applyFill="1" applyBorder="1" applyAlignment="1">
      <alignment vertical="top" wrapText="1"/>
    </xf>
    <xf numFmtId="0" fontId="22" fillId="0" borderId="2" xfId="4" applyFont="1" applyFill="1" applyBorder="1" applyAlignment="1">
      <alignment horizontal="center" vertical="center"/>
    </xf>
    <xf numFmtId="4" fontId="22" fillId="0" borderId="2" xfId="4" applyNumberFormat="1" applyFont="1" applyFill="1" applyBorder="1" applyAlignment="1">
      <alignment horizontal="center" vertical="center"/>
    </xf>
    <xf numFmtId="0" fontId="13" fillId="0" borderId="2" xfId="0" applyFont="1" applyFill="1" applyBorder="1"/>
    <xf numFmtId="4" fontId="22" fillId="0" borderId="2" xfId="4" applyNumberFormat="1" applyFont="1" applyFill="1" applyBorder="1" applyAlignment="1">
      <alignment horizontal="center" vertical="center" wrapText="1"/>
    </xf>
    <xf numFmtId="3" fontId="22" fillId="0" borderId="2" xfId="4" applyNumberFormat="1" applyFont="1" applyFill="1" applyBorder="1" applyAlignment="1">
      <alignment horizontal="center" vertical="center"/>
    </xf>
    <xf numFmtId="4" fontId="22" fillId="0" borderId="2" xfId="4" applyNumberFormat="1" applyFont="1" applyFill="1" applyBorder="1" applyAlignment="1">
      <alignment horizontal="left" vertical="center"/>
    </xf>
    <xf numFmtId="3" fontId="22" fillId="0" borderId="2" xfId="4" applyNumberFormat="1" applyFont="1" applyFill="1" applyBorder="1" applyAlignment="1">
      <alignment horizontal="center" vertical="center" wrapText="1"/>
    </xf>
    <xf numFmtId="4" fontId="40" fillId="0" borderId="2" xfId="4" applyNumberFormat="1" applyFont="1" applyFill="1" applyBorder="1" applyAlignment="1">
      <alignment horizontal="center" vertical="center"/>
    </xf>
    <xf numFmtId="0" fontId="41" fillId="0" borderId="2" xfId="4" applyFont="1" applyFill="1" applyBorder="1" applyAlignment="1">
      <alignment horizontal="center" vertical="center" wrapText="1"/>
    </xf>
    <xf numFmtId="0" fontId="40" fillId="0" borderId="2" xfId="4" applyFont="1" applyFill="1" applyBorder="1" applyAlignment="1">
      <alignment horizontal="center" vertical="center"/>
    </xf>
    <xf numFmtId="4" fontId="40" fillId="0" borderId="2" xfId="4" applyNumberFormat="1" applyFont="1" applyFill="1" applyBorder="1" applyAlignment="1">
      <alignment horizontal="center" vertical="center" wrapText="1"/>
    </xf>
    <xf numFmtId="3" fontId="40" fillId="0" borderId="2" xfId="4" applyNumberFormat="1" applyFont="1" applyFill="1" applyBorder="1" applyAlignment="1">
      <alignment horizontal="center" vertical="center"/>
    </xf>
    <xf numFmtId="3" fontId="22" fillId="0" borderId="6" xfId="4" applyNumberFormat="1" applyFont="1" applyFill="1" applyBorder="1" applyAlignment="1">
      <alignment horizontal="center" vertical="center"/>
    </xf>
    <xf numFmtId="0" fontId="6" fillId="0" borderId="3" xfId="0" applyFont="1" applyFill="1" applyBorder="1" applyAlignment="1">
      <alignment vertical="top"/>
    </xf>
    <xf numFmtId="165" fontId="0" fillId="0" borderId="0" xfId="0" applyNumberFormat="1" applyFill="1" applyBorder="1"/>
    <xf numFmtId="164" fontId="0" fillId="0" borderId="0" xfId="0" applyNumberFormat="1" applyFill="1"/>
    <xf numFmtId="49" fontId="42" fillId="0" borderId="0" xfId="4" applyNumberFormat="1" applyFont="1" applyFill="1" applyBorder="1" applyAlignment="1">
      <alignment horizontal="left" vertical="top"/>
    </xf>
    <xf numFmtId="49" fontId="33" fillId="0" borderId="0" xfId="4" applyNumberFormat="1" applyFont="1" applyFill="1" applyBorder="1" applyAlignment="1">
      <alignment vertical="center" wrapText="1"/>
    </xf>
    <xf numFmtId="0" fontId="43" fillId="0" borderId="2" xfId="4" applyFont="1" applyFill="1" applyBorder="1" applyAlignment="1">
      <alignment horizontal="center" vertical="top" wrapText="1"/>
    </xf>
    <xf numFmtId="165" fontId="28" fillId="0" borderId="0" xfId="4" applyNumberFormat="1" applyFont="1" applyFill="1" applyAlignment="1"/>
    <xf numFmtId="165" fontId="6" fillId="0" borderId="2" xfId="0" applyNumberFormat="1" applyFont="1" applyFill="1" applyBorder="1" applyAlignment="1">
      <alignment horizontal="center" vertical="top" wrapText="1"/>
    </xf>
    <xf numFmtId="165" fontId="22" fillId="0" borderId="2" xfId="4" applyNumberFormat="1" applyFont="1" applyFill="1" applyBorder="1" applyAlignment="1">
      <alignment horizontal="center" vertical="center" wrapText="1"/>
    </xf>
    <xf numFmtId="165" fontId="40" fillId="0" borderId="2" xfId="4" applyNumberFormat="1" applyFont="1" applyFill="1" applyBorder="1" applyAlignment="1">
      <alignment horizontal="center" vertical="center" wrapText="1"/>
    </xf>
    <xf numFmtId="165" fontId="22" fillId="0" borderId="2" xfId="4" applyNumberFormat="1" applyFont="1" applyFill="1" applyBorder="1" applyAlignment="1">
      <alignment horizontal="center" vertical="center"/>
    </xf>
    <xf numFmtId="165" fontId="26" fillId="0" borderId="0" xfId="4" applyNumberFormat="1" applyFill="1" applyBorder="1" applyAlignment="1">
      <alignment horizontal="center" vertical="center" wrapText="1"/>
    </xf>
    <xf numFmtId="165" fontId="30" fillId="0" borderId="0" xfId="4" applyNumberFormat="1" applyFont="1" applyFill="1" applyBorder="1" applyAlignment="1">
      <alignment horizontal="center" vertical="center" wrapText="1"/>
    </xf>
    <xf numFmtId="165" fontId="26" fillId="0" borderId="0" xfId="4" applyNumberFormat="1" applyFill="1"/>
    <xf numFmtId="0" fontId="28" fillId="0" borderId="0" xfId="4" applyFont="1" applyFill="1"/>
    <xf numFmtId="0" fontId="15" fillId="0" borderId="2" xfId="0" applyFont="1" applyFill="1" applyBorder="1" applyAlignment="1">
      <alignment horizontal="center" vertical="top"/>
    </xf>
    <xf numFmtId="0" fontId="9" fillId="0" borderId="2" xfId="0" applyFont="1" applyFill="1" applyBorder="1" applyAlignment="1">
      <alignment horizontal="center" vertical="top"/>
    </xf>
    <xf numFmtId="166" fontId="4" fillId="0" borderId="2" xfId="5" applyNumberFormat="1" applyFont="1" applyFill="1" applyBorder="1" applyAlignment="1">
      <alignment vertical="top"/>
    </xf>
    <xf numFmtId="14" fontId="19" fillId="0" borderId="2" xfId="0" applyNumberFormat="1" applyFont="1" applyFill="1" applyBorder="1" applyAlignment="1">
      <alignment horizontal="center" vertical="top" wrapText="1"/>
    </xf>
    <xf numFmtId="0" fontId="29" fillId="0" borderId="2" xfId="4" applyFont="1" applyFill="1" applyBorder="1" applyAlignment="1">
      <alignment horizontal="left" vertical="top" wrapText="1"/>
    </xf>
    <xf numFmtId="0" fontId="39" fillId="0" borderId="2" xfId="0" applyFont="1" applyFill="1" applyBorder="1" applyAlignment="1">
      <alignment horizontal="center" vertical="center" wrapText="1"/>
    </xf>
    <xf numFmtId="165" fontId="39" fillId="0" borderId="2" xfId="0" applyNumberFormat="1" applyFont="1" applyFill="1" applyBorder="1" applyAlignment="1">
      <alignment horizontal="center" vertical="center" wrapText="1"/>
    </xf>
    <xf numFmtId="49" fontId="22" fillId="0" borderId="2" xfId="0" applyNumberFormat="1" applyFont="1" applyFill="1" applyBorder="1" applyAlignment="1">
      <alignment horizontal="center" vertical="center" wrapText="1"/>
    </xf>
    <xf numFmtId="49" fontId="22" fillId="0" borderId="5" xfId="0" applyNumberFormat="1" applyFont="1" applyFill="1" applyBorder="1" applyAlignment="1">
      <alignment horizontal="center" vertical="center" wrapText="1"/>
    </xf>
    <xf numFmtId="165" fontId="39" fillId="0" borderId="2" xfId="0" applyNumberFormat="1" applyFont="1" applyFill="1" applyBorder="1" applyAlignment="1">
      <alignment horizontal="center" vertical="center"/>
    </xf>
    <xf numFmtId="0" fontId="34" fillId="0" borderId="2" xfId="4" applyFont="1" applyFill="1" applyBorder="1" applyAlignment="1">
      <alignment horizontal="center" vertical="top"/>
    </xf>
    <xf numFmtId="167" fontId="22" fillId="0" borderId="2" xfId="4" applyNumberFormat="1" applyFont="1" applyFill="1" applyBorder="1" applyAlignment="1">
      <alignment horizontal="center" vertical="center" wrapText="1"/>
    </xf>
    <xf numFmtId="0" fontId="13" fillId="0" borderId="2" xfId="0" applyFont="1" applyFill="1" applyBorder="1" applyAlignment="1">
      <alignment horizontal="right" vertical="top"/>
    </xf>
    <xf numFmtId="0" fontId="17" fillId="0" borderId="2" xfId="4" applyFont="1" applyFill="1" applyBorder="1" applyAlignment="1">
      <alignment horizontal="center" vertical="top"/>
    </xf>
    <xf numFmtId="0" fontId="12" fillId="0" borderId="3" xfId="0" applyFont="1" applyFill="1" applyBorder="1" applyAlignment="1">
      <alignment horizontal="left" vertical="top" wrapText="1"/>
    </xf>
    <xf numFmtId="0" fontId="12" fillId="0" borderId="5" xfId="0" applyFont="1" applyFill="1" applyBorder="1" applyAlignment="1">
      <alignment horizontal="left" vertical="top" wrapText="1"/>
    </xf>
    <xf numFmtId="0" fontId="12" fillId="0" borderId="2" xfId="0" applyFont="1" applyFill="1" applyBorder="1" applyAlignment="1">
      <alignment horizontal="left" vertical="top"/>
    </xf>
    <xf numFmtId="0" fontId="18" fillId="0" borderId="2" xfId="0" applyFont="1" applyFill="1" applyBorder="1" applyAlignment="1">
      <alignment horizontal="left" vertical="top" wrapText="1"/>
    </xf>
    <xf numFmtId="4" fontId="18" fillId="0" borderId="2" xfId="0" applyNumberFormat="1" applyFont="1" applyFill="1" applyBorder="1" applyAlignment="1">
      <alignment vertical="top"/>
    </xf>
    <xf numFmtId="2" fontId="18" fillId="0" borderId="2" xfId="0" applyNumberFormat="1" applyFont="1" applyFill="1" applyBorder="1" applyAlignment="1">
      <alignment vertical="top"/>
    </xf>
    <xf numFmtId="4" fontId="18" fillId="0" borderId="2" xfId="0" applyNumberFormat="1" applyFont="1" applyFill="1" applyBorder="1"/>
    <xf numFmtId="14" fontId="18" fillId="0" borderId="2" xfId="0" applyNumberFormat="1" applyFont="1" applyFill="1" applyBorder="1" applyAlignment="1">
      <alignment horizontal="left" vertical="top"/>
    </xf>
    <xf numFmtId="0" fontId="18" fillId="0" borderId="2" xfId="0" applyFont="1" applyFill="1" applyBorder="1" applyAlignment="1">
      <alignment horizontal="right" vertical="top" wrapText="1"/>
    </xf>
    <xf numFmtId="164" fontId="18" fillId="0" borderId="2" xfId="0" applyNumberFormat="1" applyFont="1" applyFill="1" applyBorder="1" applyAlignment="1">
      <alignment vertical="top" wrapText="1"/>
    </xf>
    <xf numFmtId="2" fontId="18" fillId="0" borderId="2" xfId="0" applyNumberFormat="1" applyFont="1" applyFill="1" applyBorder="1" applyAlignment="1">
      <alignment vertical="top" wrapText="1"/>
    </xf>
    <xf numFmtId="49" fontId="37" fillId="0" borderId="0" xfId="4" applyNumberFormat="1" applyFont="1" applyFill="1" applyBorder="1" applyAlignment="1">
      <alignment horizontal="center" vertical="center" wrapText="1"/>
    </xf>
    <xf numFmtId="49" fontId="45" fillId="0" borderId="0" xfId="4" applyNumberFormat="1" applyFont="1" applyFill="1" applyBorder="1" applyAlignment="1">
      <alignment horizontal="left" vertical="top"/>
    </xf>
    <xf numFmtId="0" fontId="37" fillId="0" borderId="0" xfId="4" applyFont="1" applyFill="1" applyAlignment="1">
      <alignment horizontal="center" vertical="center"/>
    </xf>
    <xf numFmtId="2" fontId="37" fillId="0" borderId="0" xfId="4" applyNumberFormat="1" applyFont="1" applyFill="1" applyAlignment="1">
      <alignment vertical="center"/>
    </xf>
    <xf numFmtId="165" fontId="37" fillId="0" borderId="0" xfId="4" applyNumberFormat="1" applyFont="1" applyFill="1" applyBorder="1" applyAlignment="1">
      <alignment horizontal="center" vertical="center" wrapText="1"/>
    </xf>
    <xf numFmtId="0" fontId="37" fillId="0" borderId="0" xfId="4" applyFont="1" applyFill="1"/>
    <xf numFmtId="4" fontId="37" fillId="0" borderId="0" xfId="4" applyNumberFormat="1" applyFont="1" applyFill="1"/>
    <xf numFmtId="0" fontId="46" fillId="0" borderId="0" xfId="4" applyFont="1" applyFill="1"/>
    <xf numFmtId="0" fontId="12" fillId="0" borderId="2" xfId="0" applyFont="1" applyFill="1" applyBorder="1" applyAlignment="1">
      <alignment horizontal="left" vertical="top" wrapText="1"/>
    </xf>
    <xf numFmtId="14" fontId="12" fillId="0" borderId="5" xfId="0" applyNumberFormat="1" applyFont="1" applyFill="1" applyBorder="1" applyAlignment="1">
      <alignment horizontal="right" vertical="top" wrapText="1"/>
    </xf>
    <xf numFmtId="14" fontId="12" fillId="0" borderId="2" xfId="0" applyNumberFormat="1" applyFont="1" applyFill="1" applyBorder="1" applyAlignment="1">
      <alignment horizontal="right" vertical="top" wrapText="1"/>
    </xf>
    <xf numFmtId="4" fontId="12" fillId="0" borderId="3" xfId="0" applyNumberFormat="1" applyFont="1" applyFill="1" applyBorder="1" applyAlignment="1">
      <alignment horizontal="right" vertical="top" wrapText="1"/>
    </xf>
    <xf numFmtId="4" fontId="12" fillId="0" borderId="5" xfId="0" applyNumberFormat="1" applyFont="1" applyFill="1" applyBorder="1" applyAlignment="1">
      <alignment horizontal="right" vertical="top" wrapText="1"/>
    </xf>
    <xf numFmtId="0" fontId="6" fillId="0" borderId="2" xfId="0" applyFont="1" applyFill="1" applyBorder="1" applyAlignment="1">
      <alignment horizontal="center" vertical="center" wrapText="1"/>
    </xf>
    <xf numFmtId="49" fontId="22" fillId="0" borderId="2" xfId="4" applyNumberFormat="1" applyFont="1" applyFill="1" applyBorder="1" applyAlignment="1">
      <alignment horizontal="center" vertical="center" wrapText="1"/>
    </xf>
    <xf numFmtId="49" fontId="22" fillId="0" borderId="3" xfId="4" applyNumberFormat="1" applyFont="1" applyFill="1" applyBorder="1" applyAlignment="1">
      <alignment horizontal="center" vertical="center" wrapText="1"/>
    </xf>
    <xf numFmtId="49" fontId="40" fillId="0" borderId="2" xfId="4" applyNumberFormat="1" applyFont="1" applyFill="1" applyBorder="1" applyAlignment="1">
      <alignment horizontal="center" vertical="center" wrapText="1"/>
    </xf>
    <xf numFmtId="0" fontId="22" fillId="0" borderId="2" xfId="4" applyFont="1" applyFill="1" applyBorder="1" applyAlignment="1">
      <alignment horizontal="center" vertical="center" wrapText="1"/>
    </xf>
    <xf numFmtId="4" fontId="12" fillId="0" borderId="3" xfId="0" applyNumberFormat="1" applyFont="1" applyFill="1" applyBorder="1" applyAlignment="1">
      <alignment horizontal="right" vertical="top"/>
    </xf>
    <xf numFmtId="4" fontId="12" fillId="0" borderId="5" xfId="0" applyNumberFormat="1" applyFont="1" applyFill="1" applyBorder="1" applyAlignment="1">
      <alignment horizontal="right" vertical="top"/>
    </xf>
    <xf numFmtId="2" fontId="12" fillId="0" borderId="3" xfId="0" applyNumberFormat="1" applyFont="1" applyFill="1" applyBorder="1" applyAlignment="1">
      <alignment horizontal="right" vertical="top"/>
    </xf>
    <xf numFmtId="2" fontId="12" fillId="0" borderId="5" xfId="0" applyNumberFormat="1" applyFont="1" applyFill="1" applyBorder="1" applyAlignment="1">
      <alignment horizontal="right" vertical="top"/>
    </xf>
    <xf numFmtId="0" fontId="2" fillId="0" borderId="0" xfId="0" applyFont="1" applyFill="1" applyAlignment="1">
      <alignment horizontal="center" vertical="center"/>
    </xf>
    <xf numFmtId="0" fontId="12" fillId="0" borderId="1" xfId="0" applyFont="1" applyFill="1" applyBorder="1" applyAlignment="1">
      <alignment horizontal="center" vertical="center" wrapText="1"/>
    </xf>
    <xf numFmtId="4" fontId="12" fillId="0" borderId="3" xfId="0" applyNumberFormat="1" applyFont="1" applyFill="1" applyBorder="1" applyAlignment="1">
      <alignment horizontal="right" vertical="top" wrapText="1"/>
    </xf>
    <xf numFmtId="4" fontId="12" fillId="0" borderId="5" xfId="0" applyNumberFormat="1" applyFont="1" applyFill="1" applyBorder="1" applyAlignment="1">
      <alignment horizontal="right" vertical="top" wrapText="1"/>
    </xf>
    <xf numFmtId="2" fontId="12" fillId="0" borderId="3" xfId="0" applyNumberFormat="1" applyFont="1" applyFill="1" applyBorder="1" applyAlignment="1">
      <alignment horizontal="right" vertical="top" wrapText="1"/>
    </xf>
    <xf numFmtId="2" fontId="12" fillId="0" borderId="5" xfId="0" applyNumberFormat="1" applyFont="1" applyFill="1" applyBorder="1" applyAlignment="1">
      <alignment horizontal="right" vertical="top" wrapText="1"/>
    </xf>
    <xf numFmtId="0" fontId="6" fillId="0" borderId="2" xfId="0" applyFont="1" applyFill="1" applyBorder="1" applyAlignment="1">
      <alignment horizontal="center" vertical="center" wrapText="1"/>
    </xf>
    <xf numFmtId="0" fontId="15" fillId="0" borderId="2" xfId="0" applyFont="1" applyFill="1" applyBorder="1" applyAlignment="1">
      <alignment horizontal="center" vertical="top"/>
    </xf>
    <xf numFmtId="0" fontId="15" fillId="0" borderId="5" xfId="0" applyFont="1" applyFill="1" applyBorder="1" applyAlignment="1">
      <alignment horizontal="center" vertical="top"/>
    </xf>
    <xf numFmtId="0" fontId="10" fillId="12" borderId="2" xfId="0" applyFont="1" applyFill="1" applyBorder="1" applyAlignment="1">
      <alignment horizontal="left" vertical="top"/>
    </xf>
    <xf numFmtId="0" fontId="10" fillId="4" borderId="5" xfId="0" applyFont="1" applyFill="1" applyBorder="1" applyAlignment="1">
      <alignment horizontal="left" vertical="top"/>
    </xf>
    <xf numFmtId="0" fontId="10" fillId="13" borderId="5" xfId="0" applyFont="1" applyFill="1" applyBorder="1" applyAlignment="1">
      <alignment horizontal="left" vertical="top"/>
    </xf>
    <xf numFmtId="0" fontId="1" fillId="8" borderId="0" xfId="0" applyFont="1" applyFill="1" applyAlignment="1">
      <alignment horizontal="center" vertical="center"/>
    </xf>
    <xf numFmtId="0" fontId="10" fillId="8" borderId="0" xfId="0" applyFont="1" applyFill="1" applyBorder="1" applyAlignment="1">
      <alignment horizontal="center" vertical="center" wrapText="1"/>
    </xf>
    <xf numFmtId="0" fontId="10" fillId="6" borderId="2" xfId="0" applyFont="1" applyFill="1" applyBorder="1" applyAlignment="1">
      <alignment horizontal="left" vertical="top"/>
    </xf>
    <xf numFmtId="0" fontId="10" fillId="7" borderId="2" xfId="0" applyFont="1" applyFill="1" applyBorder="1" applyAlignment="1">
      <alignment horizontal="left" vertical="top"/>
    </xf>
    <xf numFmtId="0" fontId="10" fillId="14" borderId="3" xfId="0" applyFont="1" applyFill="1" applyBorder="1" applyAlignment="1">
      <alignment horizontal="left" vertical="top"/>
    </xf>
    <xf numFmtId="0" fontId="10" fillId="0" borderId="0" xfId="0" applyFont="1" applyAlignment="1">
      <alignment horizontal="center" vertical="center"/>
    </xf>
    <xf numFmtId="0" fontId="10" fillId="0" borderId="1" xfId="0" applyFont="1" applyBorder="1" applyAlignment="1">
      <alignment horizontal="center" vertical="center" wrapText="1"/>
    </xf>
    <xf numFmtId="0" fontId="2" fillId="0" borderId="0" xfId="0" applyFont="1" applyAlignment="1">
      <alignment horizontal="center"/>
    </xf>
    <xf numFmtId="0" fontId="1" fillId="0" borderId="1" xfId="0" applyFont="1" applyBorder="1" applyAlignment="1">
      <alignment horizontal="center" vertical="center" wrapText="1"/>
    </xf>
    <xf numFmtId="49" fontId="22" fillId="0" borderId="2" xfId="4" applyNumberFormat="1" applyFont="1" applyFill="1" applyBorder="1" applyAlignment="1">
      <alignment horizontal="center" vertical="center" wrapText="1"/>
    </xf>
    <xf numFmtId="49" fontId="22" fillId="0" borderId="3" xfId="4" applyNumberFormat="1" applyFont="1" applyFill="1" applyBorder="1" applyAlignment="1">
      <alignment horizontal="center" vertical="center" wrapText="1"/>
    </xf>
    <xf numFmtId="49" fontId="22" fillId="0" borderId="4" xfId="4" applyNumberFormat="1" applyFont="1" applyFill="1" applyBorder="1" applyAlignment="1">
      <alignment horizontal="center" vertical="center" wrapText="1"/>
    </xf>
    <xf numFmtId="49" fontId="22" fillId="0" borderId="5" xfId="4" applyNumberFormat="1" applyFont="1" applyFill="1" applyBorder="1" applyAlignment="1">
      <alignment horizontal="center" vertical="center" wrapText="1"/>
    </xf>
    <xf numFmtId="0" fontId="22" fillId="0" borderId="3" xfId="4" applyFont="1" applyFill="1" applyBorder="1" applyAlignment="1">
      <alignment horizontal="center" vertical="center" wrapText="1"/>
    </xf>
    <xf numFmtId="0" fontId="22" fillId="0" borderId="4" xfId="4" applyFont="1" applyFill="1" applyBorder="1" applyAlignment="1">
      <alignment horizontal="center" vertical="center" wrapText="1"/>
    </xf>
    <xf numFmtId="0" fontId="22" fillId="0" borderId="5" xfId="4" applyFont="1" applyFill="1" applyBorder="1" applyAlignment="1">
      <alignment horizontal="center" vertical="center" wrapText="1"/>
    </xf>
    <xf numFmtId="0" fontId="10" fillId="0" borderId="0" xfId="0" applyFont="1" applyFill="1" applyAlignment="1">
      <alignment horizontal="center" vertical="center"/>
    </xf>
    <xf numFmtId="0" fontId="10" fillId="0" borderId="1" xfId="0" applyFont="1" applyFill="1" applyBorder="1" applyAlignment="1">
      <alignment horizontal="center" vertical="center" wrapText="1"/>
    </xf>
    <xf numFmtId="49" fontId="40" fillId="0" borderId="2" xfId="4" applyNumberFormat="1" applyFont="1" applyFill="1" applyBorder="1" applyAlignment="1">
      <alignment horizontal="center" vertical="center" wrapText="1"/>
    </xf>
    <xf numFmtId="0" fontId="22" fillId="0" borderId="2" xfId="4" applyFont="1" applyFill="1" applyBorder="1" applyAlignment="1">
      <alignment horizontal="center" vertical="center" wrapText="1"/>
    </xf>
    <xf numFmtId="0" fontId="44" fillId="0" borderId="2" xfId="0" applyFont="1" applyFill="1" applyBorder="1" applyAlignment="1">
      <alignment horizontal="left" vertical="center"/>
    </xf>
    <xf numFmtId="0" fontId="25" fillId="0" borderId="2" xfId="0" applyFont="1" applyFill="1" applyBorder="1" applyAlignment="1">
      <alignment horizontal="center" vertical="center"/>
    </xf>
    <xf numFmtId="49" fontId="22" fillId="0" borderId="2" xfId="4" applyNumberFormat="1" applyFont="1" applyFill="1" applyBorder="1" applyAlignment="1">
      <alignment horizontal="left" vertical="center" wrapText="1"/>
    </xf>
  </cellXfs>
  <cellStyles count="6">
    <cellStyle name="S4" xfId="1"/>
    <cellStyle name="S5" xfId="2"/>
    <cellStyle name="S6" xfId="3"/>
    <cellStyle name="Обычный" xfId="0" builtinId="0"/>
    <cellStyle name="Обычный 2" xfId="4"/>
    <cellStyle name="Обычный 3" xfId="5"/>
  </cellStyles>
  <dxfs count="0"/>
  <tableStyles count="0" defaultTableStyle="TableStyleMedium2" defaultPivotStyle="PivotStyleLight16"/>
  <colors>
    <mruColors>
      <color rgb="FFFFFF66"/>
      <color rgb="FFFF3333"/>
      <color rgb="FFFF111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pageSetUpPr fitToPage="1"/>
  </sheetPr>
  <dimension ref="A1:BO206"/>
  <sheetViews>
    <sheetView zoomScaleNormal="100" workbookViewId="0">
      <pane xSplit="3" ySplit="4" topLeftCell="D17" activePane="bottomRight" state="frozen"/>
      <selection pane="topRight" activeCell="D1" sqref="D1"/>
      <selection pane="bottomLeft" activeCell="A5" sqref="A5"/>
      <selection pane="bottomRight" activeCell="B7" sqref="B7"/>
    </sheetView>
  </sheetViews>
  <sheetFormatPr defaultRowHeight="15" x14ac:dyDescent="0.25"/>
  <cols>
    <col min="1" max="1" width="4.5703125" style="15" customWidth="1"/>
    <col min="2" max="2" width="10.7109375" style="15" customWidth="1"/>
    <col min="3" max="3" width="18.140625" style="15" customWidth="1"/>
    <col min="4" max="4" width="19.140625" style="15" customWidth="1"/>
    <col min="5" max="6" width="19.5703125" style="15" bestFit="1" customWidth="1"/>
    <col min="7" max="7" width="11.7109375" style="15" bestFit="1" customWidth="1"/>
    <col min="8" max="8" width="13.140625" style="15" customWidth="1"/>
    <col min="9" max="9" width="14.5703125" style="236" bestFit="1" customWidth="1"/>
    <col min="10" max="10" width="12.5703125" style="236" bestFit="1" customWidth="1"/>
    <col min="11" max="11" width="8.140625" style="15" bestFit="1" customWidth="1"/>
    <col min="12" max="12" width="14.5703125" style="236" bestFit="1" customWidth="1"/>
    <col min="13" max="13" width="13.42578125" style="15" bestFit="1" customWidth="1"/>
    <col min="14" max="14" width="10.42578125" style="15" customWidth="1"/>
    <col min="15" max="15" width="29.140625" style="15" customWidth="1"/>
    <col min="16" max="16" width="11.7109375" style="15" customWidth="1"/>
    <col min="17" max="17" width="11.140625" style="15" customWidth="1"/>
    <col min="18" max="18" width="21.7109375" style="15" customWidth="1"/>
    <col min="19" max="19" width="10.5703125" style="15" customWidth="1"/>
    <col min="20" max="20" width="15.5703125" style="15" customWidth="1"/>
    <col min="21" max="21" width="11.42578125" style="15" customWidth="1"/>
    <col min="22" max="16384" width="9.140625" style="15"/>
  </cols>
  <sheetData>
    <row r="1" spans="1:67" ht="23.25" customHeight="1" x14ac:dyDescent="0.25">
      <c r="A1" s="368" t="s">
        <v>73</v>
      </c>
      <c r="B1" s="368"/>
      <c r="C1" s="368"/>
      <c r="D1" s="368"/>
      <c r="E1" s="368"/>
      <c r="F1" s="368"/>
      <c r="G1" s="368"/>
      <c r="H1" s="368"/>
      <c r="I1" s="368"/>
      <c r="J1" s="368"/>
      <c r="K1" s="368"/>
      <c r="L1" s="368"/>
      <c r="M1" s="368"/>
      <c r="N1" s="368"/>
      <c r="O1" s="368"/>
      <c r="P1" s="368"/>
    </row>
    <row r="2" spans="1:67" ht="39.75" customHeight="1" x14ac:dyDescent="0.25">
      <c r="A2" s="199"/>
      <c r="B2" s="199"/>
      <c r="C2" s="369" t="s">
        <v>1661</v>
      </c>
      <c r="D2" s="369"/>
      <c r="E2" s="369"/>
      <c r="F2" s="369"/>
      <c r="G2" s="369"/>
      <c r="H2" s="369"/>
      <c r="I2" s="369"/>
      <c r="J2" s="369"/>
      <c r="K2" s="369"/>
      <c r="L2" s="369"/>
      <c r="M2" s="369"/>
      <c r="N2" s="369"/>
      <c r="O2" s="369"/>
      <c r="P2" s="199"/>
      <c r="Q2" s="200"/>
      <c r="R2" s="200"/>
      <c r="S2" s="200"/>
    </row>
    <row r="3" spans="1:67" s="183" customFormat="1" ht="99" customHeight="1" x14ac:dyDescent="0.3">
      <c r="A3" s="77" t="s">
        <v>0</v>
      </c>
      <c r="B3" s="201" t="s">
        <v>1</v>
      </c>
      <c r="C3" s="201" t="s">
        <v>2</v>
      </c>
      <c r="D3" s="201" t="s">
        <v>3</v>
      </c>
      <c r="E3" s="201" t="s">
        <v>23</v>
      </c>
      <c r="F3" s="201" t="s">
        <v>4</v>
      </c>
      <c r="G3" s="201" t="s">
        <v>29</v>
      </c>
      <c r="H3" s="201" t="s">
        <v>30</v>
      </c>
      <c r="I3" s="202" t="s">
        <v>5</v>
      </c>
      <c r="J3" s="202" t="s">
        <v>42</v>
      </c>
      <c r="K3" s="201" t="s">
        <v>40</v>
      </c>
      <c r="L3" s="202" t="s">
        <v>6</v>
      </c>
      <c r="M3" s="201" t="s">
        <v>7</v>
      </c>
      <c r="N3" s="201" t="s">
        <v>8</v>
      </c>
      <c r="O3" s="201" t="s">
        <v>9</v>
      </c>
      <c r="P3" s="201" t="s">
        <v>10</v>
      </c>
      <c r="Q3" s="201" t="s">
        <v>11</v>
      </c>
      <c r="R3" s="201" t="s">
        <v>28</v>
      </c>
      <c r="S3" s="201" t="s">
        <v>12</v>
      </c>
      <c r="T3" s="201" t="s">
        <v>13</v>
      </c>
      <c r="U3" s="221"/>
    </row>
    <row r="4" spans="1:67" s="183" customFormat="1" ht="18.75" x14ac:dyDescent="0.3">
      <c r="A4" s="192">
        <v>1</v>
      </c>
      <c r="B4" s="201">
        <v>2</v>
      </c>
      <c r="C4" s="201">
        <v>3</v>
      </c>
      <c r="D4" s="201">
        <v>4</v>
      </c>
      <c r="E4" s="201">
        <v>5</v>
      </c>
      <c r="F4" s="201">
        <v>6</v>
      </c>
      <c r="G4" s="201">
        <v>7</v>
      </c>
      <c r="H4" s="201">
        <v>8</v>
      </c>
      <c r="I4" s="193">
        <v>9</v>
      </c>
      <c r="J4" s="193">
        <v>10</v>
      </c>
      <c r="K4" s="193">
        <v>11</v>
      </c>
      <c r="L4" s="193">
        <v>12</v>
      </c>
      <c r="M4" s="201">
        <v>13</v>
      </c>
      <c r="N4" s="201">
        <v>14</v>
      </c>
      <c r="O4" s="201">
        <v>15</v>
      </c>
      <c r="P4" s="201">
        <v>16</v>
      </c>
      <c r="Q4" s="201">
        <v>17</v>
      </c>
      <c r="R4" s="201">
        <v>18</v>
      </c>
      <c r="S4" s="201">
        <v>19</v>
      </c>
      <c r="T4" s="201">
        <v>20</v>
      </c>
    </row>
    <row r="5" spans="1:67" ht="51" x14ac:dyDescent="0.25">
      <c r="A5" s="193">
        <v>1</v>
      </c>
      <c r="B5" s="354" t="s">
        <v>301</v>
      </c>
      <c r="C5" s="84" t="s">
        <v>74</v>
      </c>
      <c r="D5" s="84" t="s">
        <v>75</v>
      </c>
      <c r="E5" s="77" t="s">
        <v>47</v>
      </c>
      <c r="F5" s="88" t="s">
        <v>72</v>
      </c>
      <c r="G5" s="88">
        <v>935</v>
      </c>
      <c r="H5" s="88"/>
      <c r="I5" s="105">
        <v>1001225</v>
      </c>
      <c r="J5" s="83">
        <f>I5-L5</f>
        <v>1001225</v>
      </c>
      <c r="K5" s="78">
        <f>J5/I5*100</f>
        <v>100</v>
      </c>
      <c r="L5" s="105">
        <v>0</v>
      </c>
      <c r="M5" s="203"/>
      <c r="N5" s="107">
        <v>40163</v>
      </c>
      <c r="O5" s="204" t="s">
        <v>76</v>
      </c>
      <c r="P5" s="76"/>
      <c r="Q5" s="354"/>
      <c r="R5" s="77"/>
      <c r="S5" s="205"/>
      <c r="T5" s="76"/>
      <c r="U5" s="87"/>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c r="AY5" s="87"/>
      <c r="AZ5" s="87"/>
      <c r="BA5" s="87"/>
      <c r="BB5" s="87"/>
      <c r="BC5" s="87"/>
      <c r="BD5" s="87"/>
      <c r="BE5" s="87"/>
      <c r="BF5" s="87"/>
      <c r="BG5" s="87"/>
      <c r="BH5" s="87"/>
      <c r="BI5" s="87"/>
      <c r="BJ5" s="87"/>
      <c r="BK5" s="87"/>
      <c r="BL5" s="87"/>
      <c r="BM5" s="87"/>
      <c r="BN5" s="87"/>
      <c r="BO5" s="87"/>
    </row>
    <row r="6" spans="1:67" ht="65.25" customHeight="1" x14ac:dyDescent="0.25">
      <c r="A6" s="193">
        <v>2</v>
      </c>
      <c r="B6" s="84" t="s">
        <v>302</v>
      </c>
      <c r="C6" s="84" t="s">
        <v>77</v>
      </c>
      <c r="D6" s="84" t="s">
        <v>78</v>
      </c>
      <c r="E6" s="77" t="s">
        <v>47</v>
      </c>
      <c r="F6" s="88" t="s">
        <v>72</v>
      </c>
      <c r="G6" s="88" t="s">
        <v>72</v>
      </c>
      <c r="H6" s="88"/>
      <c r="I6" s="105">
        <v>1</v>
      </c>
      <c r="J6" s="83">
        <f t="shared" ref="J6:J41" si="0">I6-L6</f>
        <v>0</v>
      </c>
      <c r="K6" s="78">
        <f t="shared" ref="K6:K15" si="1">J6/I6*100</f>
        <v>0</v>
      </c>
      <c r="L6" s="105">
        <v>1</v>
      </c>
      <c r="M6" s="76"/>
      <c r="N6" s="107">
        <v>39003</v>
      </c>
      <c r="O6" s="206" t="s">
        <v>79</v>
      </c>
      <c r="P6" s="76"/>
      <c r="Q6" s="76"/>
      <c r="R6" s="77"/>
      <c r="S6" s="91"/>
      <c r="T6" s="76"/>
      <c r="U6" s="87"/>
      <c r="V6" s="87"/>
      <c r="W6" s="87"/>
      <c r="X6" s="87"/>
      <c r="Y6" s="87"/>
      <c r="Z6" s="87"/>
      <c r="AA6" s="87"/>
      <c r="AB6" s="87"/>
      <c r="AC6" s="87"/>
      <c r="AD6" s="87"/>
      <c r="AE6" s="87"/>
      <c r="AF6" s="87"/>
      <c r="AG6" s="87"/>
      <c r="AH6" s="87"/>
      <c r="AI6" s="87"/>
      <c r="AJ6" s="87"/>
      <c r="AK6" s="87"/>
      <c r="AL6" s="87"/>
      <c r="AM6" s="87"/>
      <c r="AN6" s="87"/>
      <c r="AO6" s="87"/>
      <c r="AP6" s="87"/>
      <c r="AQ6" s="87"/>
      <c r="AR6" s="87"/>
      <c r="AS6" s="87"/>
      <c r="AT6" s="87"/>
      <c r="AU6" s="87"/>
      <c r="AV6" s="87"/>
      <c r="AW6" s="87"/>
      <c r="AX6" s="87"/>
      <c r="AY6" s="87"/>
      <c r="AZ6" s="87"/>
      <c r="BA6" s="87"/>
      <c r="BB6" s="87"/>
      <c r="BC6" s="87"/>
      <c r="BD6" s="87"/>
      <c r="BE6" s="87"/>
      <c r="BF6" s="87"/>
      <c r="BG6" s="87"/>
      <c r="BH6" s="87"/>
      <c r="BI6" s="87"/>
      <c r="BJ6" s="87"/>
      <c r="BK6" s="87"/>
      <c r="BL6" s="87"/>
      <c r="BM6" s="87"/>
      <c r="BN6" s="87"/>
      <c r="BO6" s="87"/>
    </row>
    <row r="7" spans="1:67" ht="92.25" customHeight="1" x14ac:dyDescent="0.25">
      <c r="A7" s="193">
        <v>3</v>
      </c>
      <c r="B7" s="84" t="s">
        <v>303</v>
      </c>
      <c r="C7" s="84" t="s">
        <v>80</v>
      </c>
      <c r="D7" s="84" t="s">
        <v>81</v>
      </c>
      <c r="E7" s="77" t="s">
        <v>47</v>
      </c>
      <c r="F7" s="88" t="s">
        <v>72</v>
      </c>
      <c r="G7" s="88">
        <v>165</v>
      </c>
      <c r="H7" s="88"/>
      <c r="I7" s="105">
        <v>232232</v>
      </c>
      <c r="J7" s="83">
        <f t="shared" si="0"/>
        <v>29996.53</v>
      </c>
      <c r="K7" s="78">
        <f t="shared" si="1"/>
        <v>12.916622170932515</v>
      </c>
      <c r="L7" s="105">
        <v>202235.47</v>
      </c>
      <c r="M7" s="88" t="s">
        <v>72</v>
      </c>
      <c r="N7" s="107">
        <v>39473</v>
      </c>
      <c r="O7" s="77" t="s">
        <v>83</v>
      </c>
      <c r="P7" s="91"/>
      <c r="Q7" s="77"/>
      <c r="R7" s="77"/>
      <c r="S7" s="91"/>
      <c r="T7" s="79"/>
      <c r="U7" s="87"/>
      <c r="V7" s="87"/>
      <c r="W7" s="87"/>
      <c r="X7" s="87"/>
      <c r="Y7" s="87"/>
      <c r="Z7" s="87"/>
      <c r="AA7" s="87"/>
      <c r="AB7" s="87"/>
      <c r="AC7" s="87"/>
      <c r="AD7" s="87"/>
      <c r="AE7" s="87"/>
      <c r="AF7" s="87"/>
      <c r="AG7" s="87"/>
      <c r="AH7" s="87"/>
      <c r="AI7" s="87"/>
      <c r="AJ7" s="87"/>
      <c r="AK7" s="87"/>
      <c r="AL7" s="87"/>
      <c r="AM7" s="87"/>
      <c r="AN7" s="87"/>
      <c r="AO7" s="87"/>
      <c r="AP7" s="87"/>
      <c r="AQ7" s="87"/>
      <c r="AR7" s="87"/>
      <c r="AS7" s="87"/>
      <c r="AT7" s="87"/>
      <c r="AU7" s="87"/>
      <c r="AV7" s="87"/>
      <c r="AW7" s="87"/>
      <c r="AX7" s="87"/>
      <c r="AY7" s="87"/>
      <c r="AZ7" s="87"/>
      <c r="BA7" s="87"/>
      <c r="BB7" s="87"/>
      <c r="BC7" s="87"/>
      <c r="BD7" s="87"/>
      <c r="BE7" s="87"/>
      <c r="BF7" s="87"/>
      <c r="BG7" s="87"/>
      <c r="BH7" s="87"/>
      <c r="BI7" s="87"/>
      <c r="BJ7" s="87"/>
      <c r="BK7" s="87"/>
      <c r="BL7" s="87"/>
      <c r="BM7" s="87"/>
      <c r="BN7" s="87"/>
      <c r="BO7" s="87"/>
    </row>
    <row r="8" spans="1:67" ht="102" x14ac:dyDescent="0.25">
      <c r="A8" s="193">
        <v>4</v>
      </c>
      <c r="B8" s="84" t="s">
        <v>304</v>
      </c>
      <c r="C8" s="84" t="s">
        <v>84</v>
      </c>
      <c r="D8" s="84" t="s">
        <v>85</v>
      </c>
      <c r="E8" s="77" t="s">
        <v>47</v>
      </c>
      <c r="F8" s="88" t="s">
        <v>72</v>
      </c>
      <c r="G8" s="88">
        <v>233</v>
      </c>
      <c r="H8" s="88"/>
      <c r="I8" s="105">
        <v>694044.51</v>
      </c>
      <c r="J8" s="83">
        <f t="shared" si="0"/>
        <v>333835.63</v>
      </c>
      <c r="K8" s="78">
        <f t="shared" si="1"/>
        <v>48.100031797672457</v>
      </c>
      <c r="L8" s="105">
        <v>360208.88</v>
      </c>
      <c r="M8" s="76"/>
      <c r="N8" s="107">
        <v>39003</v>
      </c>
      <c r="O8" s="77" t="s">
        <v>87</v>
      </c>
      <c r="P8" s="76"/>
      <c r="Q8" s="76"/>
      <c r="R8" s="77" t="s">
        <v>86</v>
      </c>
      <c r="S8" s="91">
        <v>39695</v>
      </c>
      <c r="T8" s="76"/>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BD8" s="87"/>
      <c r="BE8" s="87"/>
      <c r="BF8" s="87"/>
      <c r="BG8" s="87"/>
      <c r="BH8" s="87"/>
      <c r="BI8" s="87"/>
      <c r="BJ8" s="87"/>
      <c r="BK8" s="87"/>
      <c r="BL8" s="87"/>
      <c r="BM8" s="87"/>
      <c r="BN8" s="87"/>
      <c r="BO8" s="87"/>
    </row>
    <row r="9" spans="1:67" ht="78" customHeight="1" x14ac:dyDescent="0.25">
      <c r="A9" s="193">
        <v>5</v>
      </c>
      <c r="B9" s="84" t="s">
        <v>305</v>
      </c>
      <c r="C9" s="84" t="s">
        <v>88</v>
      </c>
      <c r="D9" s="84" t="s">
        <v>89</v>
      </c>
      <c r="E9" s="77" t="s">
        <v>47</v>
      </c>
      <c r="F9" s="88"/>
      <c r="G9" s="88" t="s">
        <v>72</v>
      </c>
      <c r="H9" s="88">
        <v>70</v>
      </c>
      <c r="I9" s="105">
        <v>12212.97</v>
      </c>
      <c r="J9" s="83">
        <f t="shared" si="0"/>
        <v>12212.97</v>
      </c>
      <c r="K9" s="78">
        <f t="shared" si="1"/>
        <v>100</v>
      </c>
      <c r="L9" s="105">
        <v>0</v>
      </c>
      <c r="M9" s="76"/>
      <c r="N9" s="107">
        <v>39473</v>
      </c>
      <c r="O9" s="77" t="s">
        <v>83</v>
      </c>
      <c r="P9" s="76"/>
      <c r="Q9" s="76"/>
      <c r="R9" s="77"/>
      <c r="S9" s="91"/>
      <c r="T9" s="76"/>
      <c r="U9" s="87"/>
      <c r="V9" s="87"/>
      <c r="W9" s="87"/>
      <c r="X9" s="87"/>
      <c r="Y9" s="87"/>
      <c r="Z9" s="87"/>
      <c r="AA9" s="87"/>
      <c r="AB9" s="87"/>
      <c r="AC9" s="87"/>
      <c r="AD9" s="87"/>
      <c r="AE9" s="87"/>
      <c r="AF9" s="87"/>
      <c r="AG9" s="87"/>
      <c r="AH9" s="87"/>
      <c r="AI9" s="87"/>
      <c r="AJ9" s="87"/>
      <c r="AK9" s="87"/>
      <c r="AL9" s="87"/>
      <c r="AM9" s="87"/>
      <c r="AN9" s="87"/>
      <c r="AO9" s="87"/>
      <c r="AP9" s="87"/>
      <c r="AQ9" s="87"/>
      <c r="AR9" s="87"/>
      <c r="AS9" s="87"/>
      <c r="AT9" s="87"/>
      <c r="AU9" s="87"/>
      <c r="AV9" s="87"/>
      <c r="AW9" s="87"/>
      <c r="AX9" s="87"/>
      <c r="AY9" s="87"/>
      <c r="AZ9" s="87"/>
      <c r="BA9" s="87"/>
      <c r="BB9" s="87"/>
      <c r="BC9" s="87"/>
      <c r="BD9" s="87"/>
      <c r="BE9" s="87"/>
      <c r="BF9" s="87"/>
      <c r="BG9" s="87"/>
      <c r="BH9" s="87"/>
      <c r="BI9" s="87"/>
      <c r="BJ9" s="87"/>
      <c r="BK9" s="87"/>
      <c r="BL9" s="87"/>
      <c r="BM9" s="87"/>
      <c r="BN9" s="87"/>
      <c r="BO9" s="87"/>
    </row>
    <row r="10" spans="1:67" ht="102" x14ac:dyDescent="0.25">
      <c r="A10" s="193">
        <v>6</v>
      </c>
      <c r="B10" s="84" t="s">
        <v>306</v>
      </c>
      <c r="C10" s="84" t="s">
        <v>90</v>
      </c>
      <c r="D10" s="84" t="s">
        <v>89</v>
      </c>
      <c r="E10" s="77" t="s">
        <v>48</v>
      </c>
      <c r="F10" s="88"/>
      <c r="G10" s="88">
        <v>60</v>
      </c>
      <c r="H10" s="88"/>
      <c r="I10" s="105">
        <v>320367</v>
      </c>
      <c r="J10" s="83">
        <f t="shared" si="0"/>
        <v>36041.219999999972</v>
      </c>
      <c r="K10" s="78">
        <f t="shared" si="1"/>
        <v>11.249978930414173</v>
      </c>
      <c r="L10" s="105">
        <v>284325.78000000003</v>
      </c>
      <c r="M10" s="76"/>
      <c r="N10" s="107">
        <v>39734</v>
      </c>
      <c r="O10" s="77" t="s">
        <v>87</v>
      </c>
      <c r="P10" s="76"/>
      <c r="Q10" s="207"/>
      <c r="R10" s="208" t="s">
        <v>72</v>
      </c>
      <c r="S10" s="205" t="s">
        <v>72</v>
      </c>
      <c r="T10" s="76"/>
      <c r="U10" s="87"/>
      <c r="V10" s="87"/>
      <c r="W10" s="87"/>
      <c r="X10" s="87"/>
      <c r="Y10" s="87"/>
      <c r="Z10" s="87"/>
      <c r="AA10" s="87"/>
      <c r="AB10" s="87"/>
      <c r="AC10" s="87"/>
      <c r="AD10" s="87"/>
      <c r="AE10" s="87"/>
      <c r="AF10" s="87"/>
      <c r="AG10" s="87"/>
      <c r="AH10" s="87"/>
      <c r="AI10" s="87"/>
      <c r="AJ10" s="87"/>
      <c r="AK10" s="87"/>
      <c r="AL10" s="87"/>
      <c r="AM10" s="87"/>
      <c r="AN10" s="87"/>
      <c r="AO10" s="87"/>
      <c r="AP10" s="87"/>
      <c r="AQ10" s="87"/>
      <c r="AR10" s="87"/>
      <c r="AS10" s="87"/>
      <c r="AT10" s="87"/>
      <c r="AU10" s="87"/>
      <c r="AV10" s="87"/>
      <c r="AW10" s="87"/>
      <c r="AX10" s="87"/>
      <c r="AY10" s="87"/>
      <c r="AZ10" s="87"/>
      <c r="BA10" s="87"/>
      <c r="BB10" s="87"/>
      <c r="BC10" s="87"/>
      <c r="BD10" s="87"/>
      <c r="BE10" s="87"/>
      <c r="BF10" s="87"/>
      <c r="BG10" s="87"/>
      <c r="BH10" s="87"/>
      <c r="BI10" s="87"/>
      <c r="BJ10" s="87"/>
      <c r="BK10" s="87"/>
      <c r="BL10" s="87"/>
      <c r="BM10" s="87"/>
      <c r="BN10" s="87"/>
      <c r="BO10" s="87"/>
    </row>
    <row r="11" spans="1:67" ht="76.5" x14ac:dyDescent="0.25">
      <c r="A11" s="193">
        <v>7</v>
      </c>
      <c r="B11" s="84" t="s">
        <v>307</v>
      </c>
      <c r="C11" s="84" t="s">
        <v>92</v>
      </c>
      <c r="D11" s="84" t="s">
        <v>93</v>
      </c>
      <c r="E11" s="77" t="s">
        <v>48</v>
      </c>
      <c r="F11" s="88"/>
      <c r="G11" s="88">
        <v>80</v>
      </c>
      <c r="H11" s="84"/>
      <c r="I11" s="83">
        <v>52977</v>
      </c>
      <c r="J11" s="83">
        <f t="shared" si="0"/>
        <v>0</v>
      </c>
      <c r="K11" s="78">
        <f t="shared" si="1"/>
        <v>0</v>
      </c>
      <c r="L11" s="105">
        <v>52977</v>
      </c>
      <c r="M11" s="88"/>
      <c r="N11" s="107">
        <v>40681</v>
      </c>
      <c r="O11" s="77" t="s">
        <v>94</v>
      </c>
      <c r="P11" s="76"/>
      <c r="Q11" s="76"/>
      <c r="R11" s="77" t="s">
        <v>72</v>
      </c>
      <c r="S11" s="91" t="s">
        <v>72</v>
      </c>
      <c r="T11" s="76"/>
      <c r="U11" s="87"/>
      <c r="V11" s="87"/>
      <c r="W11" s="87"/>
      <c r="X11" s="87"/>
      <c r="Y11" s="87"/>
      <c r="Z11" s="87"/>
      <c r="AA11" s="87"/>
      <c r="AB11" s="87"/>
      <c r="AC11" s="87"/>
      <c r="AD11" s="87"/>
      <c r="AE11" s="87"/>
      <c r="AF11" s="87"/>
      <c r="AG11" s="87"/>
      <c r="AH11" s="87"/>
      <c r="AI11" s="87"/>
      <c r="AJ11" s="87"/>
      <c r="AK11" s="87"/>
      <c r="AL11" s="87"/>
      <c r="AM11" s="87"/>
      <c r="AN11" s="87"/>
      <c r="AO11" s="87"/>
      <c r="AP11" s="87"/>
      <c r="AQ11" s="87"/>
      <c r="AR11" s="87"/>
      <c r="AS11" s="87"/>
      <c r="AT11" s="87"/>
      <c r="AU11" s="87"/>
      <c r="AV11" s="87"/>
      <c r="AW11" s="87"/>
      <c r="AX11" s="87"/>
      <c r="AY11" s="87"/>
      <c r="AZ11" s="87"/>
      <c r="BA11" s="87"/>
      <c r="BB11" s="87"/>
      <c r="BC11" s="87"/>
      <c r="BD11" s="87"/>
      <c r="BE11" s="87"/>
      <c r="BF11" s="87"/>
      <c r="BG11" s="87"/>
      <c r="BH11" s="87"/>
      <c r="BI11" s="87"/>
      <c r="BJ11" s="87"/>
      <c r="BK11" s="87"/>
      <c r="BL11" s="87"/>
      <c r="BM11" s="87"/>
      <c r="BN11" s="87"/>
      <c r="BO11" s="87"/>
    </row>
    <row r="12" spans="1:67" ht="76.5" x14ac:dyDescent="0.25">
      <c r="A12" s="193">
        <v>8</v>
      </c>
      <c r="B12" s="84" t="s">
        <v>308</v>
      </c>
      <c r="C12" s="77" t="s">
        <v>96</v>
      </c>
      <c r="D12" s="84" t="s">
        <v>93</v>
      </c>
      <c r="E12" s="77" t="s">
        <v>48</v>
      </c>
      <c r="F12" s="76"/>
      <c r="G12" s="88">
        <v>359.05</v>
      </c>
      <c r="H12" s="77"/>
      <c r="I12" s="105">
        <v>145462</v>
      </c>
      <c r="J12" s="83">
        <f t="shared" si="0"/>
        <v>0</v>
      </c>
      <c r="K12" s="78">
        <f t="shared" si="1"/>
        <v>0</v>
      </c>
      <c r="L12" s="105">
        <v>145462</v>
      </c>
      <c r="M12" s="76"/>
      <c r="N12" s="107">
        <v>40681</v>
      </c>
      <c r="O12" s="77" t="s">
        <v>97</v>
      </c>
      <c r="P12" s="76"/>
      <c r="Q12" s="76"/>
      <c r="R12" s="76"/>
      <c r="S12" s="76"/>
      <c r="T12" s="76"/>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7"/>
      <c r="AU12" s="87"/>
      <c r="AV12" s="87"/>
      <c r="AW12" s="87"/>
      <c r="AX12" s="87"/>
      <c r="AY12" s="87"/>
      <c r="AZ12" s="87"/>
      <c r="BA12" s="87"/>
      <c r="BB12" s="87"/>
      <c r="BC12" s="87"/>
      <c r="BD12" s="87"/>
      <c r="BE12" s="87"/>
      <c r="BF12" s="87"/>
      <c r="BG12" s="87"/>
      <c r="BH12" s="87"/>
      <c r="BI12" s="87"/>
      <c r="BJ12" s="87"/>
      <c r="BK12" s="87"/>
      <c r="BL12" s="87"/>
      <c r="BM12" s="87"/>
      <c r="BN12" s="87"/>
      <c r="BO12" s="87"/>
    </row>
    <row r="13" spans="1:67" ht="89.25" x14ac:dyDescent="0.25">
      <c r="A13" s="193">
        <v>9</v>
      </c>
      <c r="B13" s="84" t="s">
        <v>309</v>
      </c>
      <c r="C13" s="77" t="s">
        <v>98</v>
      </c>
      <c r="D13" s="84" t="s">
        <v>1197</v>
      </c>
      <c r="E13" s="77" t="s">
        <v>48</v>
      </c>
      <c r="F13" s="88" t="s">
        <v>267</v>
      </c>
      <c r="G13" s="209">
        <v>90.9</v>
      </c>
      <c r="H13" s="77" t="s">
        <v>72</v>
      </c>
      <c r="I13" s="105">
        <v>277571</v>
      </c>
      <c r="J13" s="83">
        <f t="shared" si="0"/>
        <v>277571</v>
      </c>
      <c r="K13" s="78">
        <f t="shared" si="1"/>
        <v>100</v>
      </c>
      <c r="L13" s="105">
        <v>0</v>
      </c>
      <c r="M13" s="76"/>
      <c r="N13" s="107">
        <v>39003</v>
      </c>
      <c r="O13" s="77" t="s">
        <v>100</v>
      </c>
      <c r="P13" s="76" t="s">
        <v>72</v>
      </c>
      <c r="Q13" s="76"/>
      <c r="R13" s="76"/>
      <c r="S13" s="76"/>
      <c r="T13" s="76"/>
      <c r="U13" s="87"/>
      <c r="V13" s="87"/>
      <c r="W13" s="87"/>
      <c r="X13" s="87"/>
      <c r="Y13" s="87"/>
      <c r="Z13" s="87"/>
      <c r="AA13" s="87"/>
      <c r="AB13" s="87"/>
      <c r="AC13" s="87"/>
      <c r="AD13" s="87"/>
      <c r="AE13" s="87"/>
      <c r="AF13" s="87"/>
      <c r="AG13" s="87"/>
      <c r="AH13" s="87"/>
      <c r="AI13" s="87"/>
      <c r="AJ13" s="87"/>
      <c r="AK13" s="87"/>
      <c r="AL13" s="87"/>
      <c r="AM13" s="87"/>
      <c r="AN13" s="87"/>
      <c r="AO13" s="87"/>
      <c r="AP13" s="87"/>
      <c r="AQ13" s="87"/>
      <c r="AR13" s="87"/>
      <c r="AS13" s="87"/>
      <c r="AT13" s="87"/>
      <c r="AU13" s="87"/>
      <c r="AV13" s="87"/>
      <c r="AW13" s="87"/>
      <c r="AX13" s="87"/>
      <c r="AY13" s="87"/>
      <c r="AZ13" s="87"/>
      <c r="BA13" s="87"/>
      <c r="BB13" s="87"/>
      <c r="BC13" s="87"/>
      <c r="BD13" s="87"/>
      <c r="BE13" s="87"/>
      <c r="BF13" s="87"/>
      <c r="BG13" s="87"/>
      <c r="BH13" s="87"/>
      <c r="BI13" s="87"/>
      <c r="BJ13" s="87"/>
      <c r="BK13" s="87"/>
      <c r="BL13" s="87"/>
      <c r="BM13" s="87"/>
      <c r="BN13" s="87"/>
      <c r="BO13" s="87"/>
    </row>
    <row r="14" spans="1:67" ht="63.75" x14ac:dyDescent="0.25">
      <c r="A14" s="193">
        <v>10</v>
      </c>
      <c r="B14" s="84" t="s">
        <v>310</v>
      </c>
      <c r="C14" s="77" t="s">
        <v>101</v>
      </c>
      <c r="D14" s="84" t="s">
        <v>91</v>
      </c>
      <c r="E14" s="77" t="s">
        <v>48</v>
      </c>
      <c r="F14" s="76"/>
      <c r="G14" s="76"/>
      <c r="H14" s="77"/>
      <c r="I14" s="105">
        <v>38532.32</v>
      </c>
      <c r="J14" s="83">
        <f t="shared" si="0"/>
        <v>38532.32</v>
      </c>
      <c r="K14" s="78">
        <f t="shared" si="1"/>
        <v>100</v>
      </c>
      <c r="L14" s="105">
        <v>0</v>
      </c>
      <c r="M14" s="76"/>
      <c r="N14" s="107">
        <v>39003</v>
      </c>
      <c r="O14" s="77" t="s">
        <v>102</v>
      </c>
      <c r="P14" s="76"/>
      <c r="Q14" s="76"/>
      <c r="R14" s="76"/>
      <c r="S14" s="76"/>
      <c r="T14" s="76"/>
      <c r="U14" s="87"/>
      <c r="V14" s="87"/>
      <c r="W14" s="87"/>
      <c r="X14" s="87"/>
      <c r="Y14" s="87"/>
      <c r="Z14" s="87"/>
      <c r="AA14" s="87"/>
      <c r="AB14" s="87"/>
      <c r="AC14" s="87"/>
      <c r="AD14" s="87"/>
      <c r="AE14" s="87"/>
      <c r="AF14" s="87"/>
      <c r="AG14" s="87"/>
      <c r="AH14" s="87"/>
      <c r="AI14" s="87"/>
      <c r="AJ14" s="87"/>
      <c r="AK14" s="87"/>
      <c r="AL14" s="87"/>
      <c r="AM14" s="87"/>
      <c r="AN14" s="87"/>
      <c r="AO14" s="87"/>
      <c r="AP14" s="87"/>
      <c r="AQ14" s="87"/>
      <c r="AR14" s="87"/>
      <c r="AS14" s="87"/>
      <c r="AT14" s="87"/>
      <c r="AU14" s="87"/>
      <c r="AV14" s="87"/>
      <c r="AW14" s="87"/>
      <c r="AX14" s="87"/>
      <c r="AY14" s="87"/>
      <c r="AZ14" s="87"/>
      <c r="BA14" s="87"/>
      <c r="BB14" s="87"/>
      <c r="BC14" s="87"/>
      <c r="BD14" s="87"/>
      <c r="BE14" s="87"/>
      <c r="BF14" s="87"/>
      <c r="BG14" s="87"/>
      <c r="BH14" s="87"/>
      <c r="BI14" s="87"/>
      <c r="BJ14" s="87"/>
      <c r="BK14" s="87"/>
      <c r="BL14" s="87"/>
      <c r="BM14" s="87"/>
      <c r="BN14" s="87"/>
      <c r="BO14" s="87"/>
    </row>
    <row r="15" spans="1:67" ht="51" x14ac:dyDescent="0.25">
      <c r="A15" s="193">
        <v>11</v>
      </c>
      <c r="B15" s="84" t="s">
        <v>311</v>
      </c>
      <c r="C15" s="77" t="s">
        <v>104</v>
      </c>
      <c r="D15" s="84" t="s">
        <v>105</v>
      </c>
      <c r="E15" s="77" t="s">
        <v>48</v>
      </c>
      <c r="F15" s="76"/>
      <c r="G15" s="76"/>
      <c r="H15" s="77"/>
      <c r="I15" s="105">
        <v>56709.84</v>
      </c>
      <c r="J15" s="83">
        <f t="shared" si="0"/>
        <v>21679.14</v>
      </c>
      <c r="K15" s="78">
        <f t="shared" si="1"/>
        <v>38.228180506240186</v>
      </c>
      <c r="L15" s="105">
        <v>35030.699999999997</v>
      </c>
      <c r="M15" s="76"/>
      <c r="N15" s="107">
        <v>39003</v>
      </c>
      <c r="O15" s="77" t="s">
        <v>102</v>
      </c>
      <c r="P15" s="76"/>
      <c r="Q15" s="76"/>
      <c r="R15" s="76"/>
      <c r="S15" s="76"/>
      <c r="T15" s="76"/>
      <c r="U15" s="87"/>
      <c r="V15" s="87"/>
      <c r="W15" s="87"/>
      <c r="X15" s="87"/>
      <c r="Y15" s="87"/>
      <c r="Z15" s="87"/>
      <c r="AA15" s="87"/>
      <c r="AB15" s="87"/>
      <c r="AC15" s="87"/>
      <c r="AD15" s="87"/>
      <c r="AE15" s="87"/>
      <c r="AF15" s="87"/>
      <c r="AG15" s="87"/>
      <c r="AH15" s="87"/>
      <c r="AI15" s="87"/>
      <c r="AJ15" s="87"/>
      <c r="AK15" s="87"/>
      <c r="AL15" s="87"/>
      <c r="AM15" s="87"/>
      <c r="AN15" s="87"/>
      <c r="AO15" s="87"/>
      <c r="AP15" s="87"/>
      <c r="AQ15" s="87"/>
      <c r="AR15" s="87"/>
      <c r="AS15" s="87"/>
      <c r="AT15" s="87"/>
      <c r="AU15" s="87"/>
      <c r="AV15" s="87"/>
      <c r="AW15" s="87"/>
      <c r="AX15" s="87"/>
      <c r="AY15" s="87"/>
      <c r="AZ15" s="87"/>
      <c r="BA15" s="87"/>
      <c r="BB15" s="87"/>
      <c r="BC15" s="87"/>
      <c r="BD15" s="87"/>
      <c r="BE15" s="87"/>
      <c r="BF15" s="87"/>
      <c r="BG15" s="87"/>
      <c r="BH15" s="87"/>
      <c r="BI15" s="87"/>
      <c r="BJ15" s="87"/>
      <c r="BK15" s="87"/>
      <c r="BL15" s="87"/>
      <c r="BM15" s="87"/>
      <c r="BN15" s="87"/>
      <c r="BO15" s="87"/>
    </row>
    <row r="16" spans="1:67" ht="63.75" x14ac:dyDescent="0.25">
      <c r="A16" s="193">
        <v>12</v>
      </c>
      <c r="B16" s="84" t="s">
        <v>312</v>
      </c>
      <c r="C16" s="84" t="s">
        <v>106</v>
      </c>
      <c r="D16" s="84" t="s">
        <v>107</v>
      </c>
      <c r="E16" s="77" t="s">
        <v>48</v>
      </c>
      <c r="F16" s="88" t="s">
        <v>72</v>
      </c>
      <c r="G16" s="210" t="s">
        <v>72</v>
      </c>
      <c r="H16" s="211"/>
      <c r="I16" s="105">
        <v>229170.26</v>
      </c>
      <c r="J16" s="83">
        <f t="shared" si="0"/>
        <v>63064.430000000022</v>
      </c>
      <c r="K16" s="78">
        <f>J16/I16*100</f>
        <v>27.518592508469474</v>
      </c>
      <c r="L16" s="105">
        <v>166105.82999999999</v>
      </c>
      <c r="M16" s="76"/>
      <c r="N16" s="107">
        <v>39003</v>
      </c>
      <c r="O16" s="77" t="s">
        <v>102</v>
      </c>
      <c r="P16" s="76"/>
      <c r="Q16" s="76"/>
      <c r="R16" s="76"/>
      <c r="S16" s="76"/>
      <c r="T16" s="76"/>
      <c r="U16" s="87"/>
      <c r="V16" s="87"/>
      <c r="W16" s="87"/>
      <c r="X16" s="87"/>
      <c r="Y16" s="87"/>
      <c r="Z16" s="87"/>
      <c r="AA16" s="87"/>
      <c r="AB16" s="87"/>
      <c r="AC16" s="87"/>
      <c r="AD16" s="87"/>
      <c r="AE16" s="87"/>
      <c r="AF16" s="87"/>
      <c r="AG16" s="87"/>
      <c r="AH16" s="87"/>
      <c r="AI16" s="87"/>
      <c r="AJ16" s="87"/>
      <c r="AK16" s="87"/>
      <c r="AL16" s="87"/>
      <c r="AM16" s="87"/>
      <c r="AN16" s="87"/>
      <c r="AO16" s="87"/>
      <c r="AP16" s="87"/>
      <c r="AQ16" s="87"/>
      <c r="AR16" s="87"/>
      <c r="AS16" s="87"/>
      <c r="AT16" s="87"/>
      <c r="AU16" s="87"/>
      <c r="AV16" s="87"/>
      <c r="AW16" s="87"/>
      <c r="AX16" s="87"/>
      <c r="AY16" s="87"/>
      <c r="AZ16" s="87"/>
      <c r="BA16" s="87"/>
      <c r="BB16" s="87"/>
      <c r="BC16" s="87"/>
      <c r="BD16" s="87"/>
      <c r="BE16" s="87"/>
      <c r="BF16" s="87"/>
      <c r="BG16" s="87"/>
      <c r="BH16" s="87"/>
      <c r="BI16" s="87"/>
      <c r="BJ16" s="87"/>
      <c r="BK16" s="87"/>
      <c r="BL16" s="87"/>
      <c r="BM16" s="87"/>
      <c r="BN16" s="87"/>
      <c r="BO16" s="87"/>
    </row>
    <row r="17" spans="1:20" ht="63.75" x14ac:dyDescent="0.25">
      <c r="A17" s="237">
        <v>13</v>
      </c>
      <c r="B17" s="238" t="s">
        <v>313</v>
      </c>
      <c r="C17" s="195" t="s">
        <v>108</v>
      </c>
      <c r="D17" s="195" t="s">
        <v>109</v>
      </c>
      <c r="E17" s="195" t="s">
        <v>49</v>
      </c>
      <c r="F17" s="195" t="s">
        <v>72</v>
      </c>
      <c r="G17" s="195" t="s">
        <v>72</v>
      </c>
      <c r="H17" s="224"/>
      <c r="I17" s="357">
        <v>34794.28</v>
      </c>
      <c r="J17" s="225">
        <f t="shared" si="0"/>
        <v>34794.28</v>
      </c>
      <c r="K17" s="226">
        <f>J17/I17*100</f>
        <v>100</v>
      </c>
      <c r="L17" s="357">
        <v>0</v>
      </c>
      <c r="M17" s="224"/>
      <c r="N17" s="227">
        <v>39003</v>
      </c>
      <c r="O17" s="195" t="s">
        <v>102</v>
      </c>
      <c r="P17" s="194"/>
      <c r="Q17" s="195"/>
      <c r="R17" s="195" t="s">
        <v>72</v>
      </c>
      <c r="S17" s="239" t="s">
        <v>54</v>
      </c>
      <c r="T17" s="224"/>
    </row>
    <row r="18" spans="1:20" s="87" customFormat="1" ht="63.75" x14ac:dyDescent="0.25">
      <c r="A18" s="193">
        <v>14</v>
      </c>
      <c r="B18" s="84" t="s">
        <v>95</v>
      </c>
      <c r="C18" s="77" t="s">
        <v>110</v>
      </c>
      <c r="D18" s="77" t="s">
        <v>111</v>
      </c>
      <c r="E18" s="77" t="s">
        <v>48</v>
      </c>
      <c r="F18" s="77"/>
      <c r="G18" s="77"/>
      <c r="H18" s="76"/>
      <c r="I18" s="212">
        <v>20748.169999999998</v>
      </c>
      <c r="J18" s="83">
        <f t="shared" si="0"/>
        <v>20748.169999999998</v>
      </c>
      <c r="K18" s="78">
        <f t="shared" ref="K18:K23" si="2">J18/I18*100</f>
        <v>100</v>
      </c>
      <c r="L18" s="212">
        <v>0</v>
      </c>
      <c r="M18" s="76"/>
      <c r="N18" s="107">
        <v>39003</v>
      </c>
      <c r="O18" s="77" t="s">
        <v>102</v>
      </c>
      <c r="P18" s="91"/>
      <c r="Q18" s="77"/>
      <c r="R18" s="76"/>
      <c r="S18" s="76"/>
      <c r="T18" s="76"/>
    </row>
    <row r="19" spans="1:20" s="87" customFormat="1" ht="51" x14ac:dyDescent="0.25">
      <c r="A19" s="240">
        <v>15</v>
      </c>
      <c r="B19" s="241" t="s">
        <v>314</v>
      </c>
      <c r="C19" s="86" t="s">
        <v>112</v>
      </c>
      <c r="D19" s="86" t="s">
        <v>113</v>
      </c>
      <c r="E19" s="86" t="s">
        <v>48</v>
      </c>
      <c r="F19" s="86"/>
      <c r="G19" s="86"/>
      <c r="H19" s="213"/>
      <c r="I19" s="358">
        <v>35443.65</v>
      </c>
      <c r="J19" s="214">
        <f t="shared" si="0"/>
        <v>35443.65</v>
      </c>
      <c r="K19" s="215">
        <f t="shared" si="2"/>
        <v>100</v>
      </c>
      <c r="L19" s="358">
        <v>0</v>
      </c>
      <c r="M19" s="213"/>
      <c r="N19" s="242">
        <v>39003</v>
      </c>
      <c r="O19" s="86" t="s">
        <v>102</v>
      </c>
      <c r="P19" s="85"/>
      <c r="Q19" s="86"/>
      <c r="R19" s="86" t="s">
        <v>72</v>
      </c>
      <c r="S19" s="85" t="s">
        <v>72</v>
      </c>
      <c r="T19" s="213"/>
    </row>
    <row r="20" spans="1:20" s="87" customFormat="1" ht="63.75" x14ac:dyDescent="0.25">
      <c r="A20" s="193">
        <v>16</v>
      </c>
      <c r="B20" s="84" t="s">
        <v>315</v>
      </c>
      <c r="C20" s="77" t="s">
        <v>114</v>
      </c>
      <c r="D20" s="77" t="s">
        <v>115</v>
      </c>
      <c r="E20" s="77" t="s">
        <v>48</v>
      </c>
      <c r="F20" s="77" t="s">
        <v>72</v>
      </c>
      <c r="G20" s="77" t="s">
        <v>72</v>
      </c>
      <c r="H20" s="76"/>
      <c r="I20" s="212">
        <v>6958.85</v>
      </c>
      <c r="J20" s="83">
        <f t="shared" si="0"/>
        <v>6958.85</v>
      </c>
      <c r="K20" s="78">
        <f t="shared" si="2"/>
        <v>100</v>
      </c>
      <c r="L20" s="212">
        <v>0</v>
      </c>
      <c r="M20" s="76"/>
      <c r="N20" s="107">
        <v>39003</v>
      </c>
      <c r="O20" s="77" t="s">
        <v>102</v>
      </c>
      <c r="P20" s="85"/>
      <c r="Q20" s="86"/>
      <c r="R20" s="213"/>
      <c r="S20" s="213"/>
      <c r="T20" s="76"/>
    </row>
    <row r="21" spans="1:20" s="87" customFormat="1" ht="63.75" x14ac:dyDescent="0.25">
      <c r="A21" s="193">
        <v>17</v>
      </c>
      <c r="B21" s="84" t="s">
        <v>103</v>
      </c>
      <c r="C21" s="77" t="s">
        <v>116</v>
      </c>
      <c r="D21" s="77" t="s">
        <v>117</v>
      </c>
      <c r="E21" s="77" t="s">
        <v>48</v>
      </c>
      <c r="F21" s="77" t="s">
        <v>72</v>
      </c>
      <c r="G21" s="77" t="s">
        <v>72</v>
      </c>
      <c r="H21" s="76"/>
      <c r="I21" s="212">
        <v>631306.26</v>
      </c>
      <c r="J21" s="83">
        <f t="shared" si="0"/>
        <v>210693.8</v>
      </c>
      <c r="K21" s="78">
        <f t="shared" si="2"/>
        <v>33.374261170798462</v>
      </c>
      <c r="L21" s="212">
        <v>420612.46</v>
      </c>
      <c r="M21" s="76"/>
      <c r="N21" s="107">
        <v>39003</v>
      </c>
      <c r="O21" s="77" t="s">
        <v>102</v>
      </c>
      <c r="P21" s="85"/>
      <c r="Q21" s="86"/>
      <c r="R21" s="213"/>
      <c r="S21" s="213"/>
      <c r="T21" s="76"/>
    </row>
    <row r="22" spans="1:20" s="87" customFormat="1" ht="76.5" x14ac:dyDescent="0.25">
      <c r="A22" s="193">
        <v>18</v>
      </c>
      <c r="B22" s="84" t="s">
        <v>316</v>
      </c>
      <c r="C22" s="77" t="s">
        <v>118</v>
      </c>
      <c r="D22" s="77" t="s">
        <v>119</v>
      </c>
      <c r="E22" s="77" t="s">
        <v>48</v>
      </c>
      <c r="F22" s="88" t="s">
        <v>72</v>
      </c>
      <c r="G22" s="77" t="s">
        <v>72</v>
      </c>
      <c r="H22" s="76"/>
      <c r="I22" s="212">
        <v>331079.71000000002</v>
      </c>
      <c r="J22" s="83">
        <f t="shared" si="0"/>
        <v>116569.66000000003</v>
      </c>
      <c r="K22" s="78">
        <f t="shared" si="2"/>
        <v>35.208941073435163</v>
      </c>
      <c r="L22" s="212">
        <v>214510.05</v>
      </c>
      <c r="M22" s="76"/>
      <c r="N22" s="107">
        <v>39003</v>
      </c>
      <c r="O22" s="77" t="s">
        <v>102</v>
      </c>
      <c r="P22" s="85"/>
      <c r="Q22" s="86"/>
      <c r="R22" s="213"/>
      <c r="S22" s="213"/>
      <c r="T22" s="76"/>
    </row>
    <row r="23" spans="1:20" s="87" customFormat="1" ht="79.5" customHeight="1" x14ac:dyDescent="0.25">
      <c r="A23" s="193">
        <v>19</v>
      </c>
      <c r="B23" s="84" t="s">
        <v>317</v>
      </c>
      <c r="C23" s="77" t="s">
        <v>120</v>
      </c>
      <c r="D23" s="77" t="s">
        <v>121</v>
      </c>
      <c r="E23" s="77" t="s">
        <v>48</v>
      </c>
      <c r="F23" s="88" t="s">
        <v>72</v>
      </c>
      <c r="G23" s="77" t="s">
        <v>72</v>
      </c>
      <c r="H23" s="76"/>
      <c r="I23" s="358">
        <v>119620.16</v>
      </c>
      <c r="J23" s="214">
        <f t="shared" si="0"/>
        <v>38052.089999999997</v>
      </c>
      <c r="K23" s="215">
        <f t="shared" si="2"/>
        <v>31.810766680131508</v>
      </c>
      <c r="L23" s="358">
        <v>81568.070000000007</v>
      </c>
      <c r="M23" s="213"/>
      <c r="N23" s="107">
        <v>39003</v>
      </c>
      <c r="O23" s="77" t="s">
        <v>102</v>
      </c>
      <c r="P23" s="85"/>
      <c r="Q23" s="86"/>
      <c r="R23" s="213"/>
      <c r="S23" s="213"/>
      <c r="T23" s="76"/>
    </row>
    <row r="24" spans="1:20" s="87" customFormat="1" ht="90" customHeight="1" x14ac:dyDescent="0.25">
      <c r="A24" s="193">
        <v>20</v>
      </c>
      <c r="B24" s="84" t="s">
        <v>318</v>
      </c>
      <c r="C24" s="354" t="s">
        <v>122</v>
      </c>
      <c r="D24" s="354" t="s">
        <v>123</v>
      </c>
      <c r="E24" s="77" t="s">
        <v>48</v>
      </c>
      <c r="F24" s="88" t="s">
        <v>72</v>
      </c>
      <c r="G24" s="77" t="s">
        <v>72</v>
      </c>
      <c r="H24" s="88"/>
      <c r="I24" s="83">
        <v>23712.19</v>
      </c>
      <c r="J24" s="83">
        <f t="shared" si="0"/>
        <v>23712.19</v>
      </c>
      <c r="K24" s="78">
        <f>J24/I24*100</f>
        <v>100</v>
      </c>
      <c r="L24" s="83">
        <v>0</v>
      </c>
      <c r="M24" s="88" t="s">
        <v>72</v>
      </c>
      <c r="N24" s="107">
        <v>39003</v>
      </c>
      <c r="O24" s="77" t="s">
        <v>102</v>
      </c>
      <c r="P24" s="85"/>
      <c r="Q24" s="86"/>
      <c r="R24" s="213"/>
      <c r="S24" s="213"/>
      <c r="T24" s="76"/>
    </row>
    <row r="25" spans="1:20" s="87" customFormat="1" ht="53.25" customHeight="1" x14ac:dyDescent="0.25">
      <c r="A25" s="193">
        <v>21</v>
      </c>
      <c r="B25" s="84" t="s">
        <v>319</v>
      </c>
      <c r="C25" s="354" t="s">
        <v>124</v>
      </c>
      <c r="D25" s="354" t="s">
        <v>125</v>
      </c>
      <c r="E25" s="77" t="s">
        <v>48</v>
      </c>
      <c r="F25" s="76"/>
      <c r="G25" s="88"/>
      <c r="H25" s="76"/>
      <c r="I25" s="83">
        <v>49621.11</v>
      </c>
      <c r="J25" s="83">
        <f t="shared" si="0"/>
        <v>19991.02</v>
      </c>
      <c r="K25" s="78">
        <f t="shared" ref="K25:K31" si="3">J25/I25*100</f>
        <v>40.287329324152566</v>
      </c>
      <c r="L25" s="83">
        <v>29630.09</v>
      </c>
      <c r="M25" s="76"/>
      <c r="N25" s="107">
        <v>39003</v>
      </c>
      <c r="O25" s="77" t="s">
        <v>102</v>
      </c>
      <c r="P25" s="85"/>
      <c r="Q25" s="86"/>
      <c r="R25" s="213"/>
      <c r="S25" s="213"/>
      <c r="T25" s="76"/>
    </row>
    <row r="26" spans="1:20" s="87" customFormat="1" ht="63.75" x14ac:dyDescent="0.25">
      <c r="A26" s="193">
        <v>22</v>
      </c>
      <c r="B26" s="84" t="s">
        <v>320</v>
      </c>
      <c r="C26" s="354" t="s">
        <v>126</v>
      </c>
      <c r="D26" s="354" t="s">
        <v>1372</v>
      </c>
      <c r="E26" s="77" t="s">
        <v>48</v>
      </c>
      <c r="F26" s="76"/>
      <c r="G26" s="88">
        <v>1500</v>
      </c>
      <c r="H26" s="76"/>
      <c r="I26" s="83">
        <v>2957751.49</v>
      </c>
      <c r="J26" s="83">
        <f t="shared" si="0"/>
        <v>1102670.5400000003</v>
      </c>
      <c r="K26" s="78">
        <f t="shared" si="3"/>
        <v>37.280702713803727</v>
      </c>
      <c r="L26" s="83">
        <v>1855080.95</v>
      </c>
      <c r="M26" s="76"/>
      <c r="N26" s="79">
        <v>40219</v>
      </c>
      <c r="O26" s="79" t="s">
        <v>127</v>
      </c>
      <c r="P26" s="85"/>
      <c r="Q26" s="86"/>
      <c r="R26" s="213"/>
      <c r="S26" s="213"/>
      <c r="T26" s="76"/>
    </row>
    <row r="27" spans="1:20" s="87" customFormat="1" ht="87.75" customHeight="1" x14ac:dyDescent="0.25">
      <c r="A27" s="193">
        <v>23</v>
      </c>
      <c r="B27" s="84" t="s">
        <v>321</v>
      </c>
      <c r="C27" s="354" t="s">
        <v>128</v>
      </c>
      <c r="D27" s="354" t="s">
        <v>129</v>
      </c>
      <c r="E27" s="77" t="s">
        <v>48</v>
      </c>
      <c r="F27" s="76"/>
      <c r="G27" s="88">
        <v>23510</v>
      </c>
      <c r="H27" s="76"/>
      <c r="I27" s="83">
        <v>9453000</v>
      </c>
      <c r="J27" s="83">
        <f t="shared" si="0"/>
        <v>2835900</v>
      </c>
      <c r="K27" s="78">
        <f t="shared" si="3"/>
        <v>30</v>
      </c>
      <c r="L27" s="83">
        <v>6617100</v>
      </c>
      <c r="M27" s="76"/>
      <c r="N27" s="79">
        <v>39878</v>
      </c>
      <c r="O27" s="79" t="s">
        <v>130</v>
      </c>
      <c r="P27" s="85"/>
      <c r="Q27" s="86"/>
      <c r="R27" s="86" t="s">
        <v>1202</v>
      </c>
      <c r="S27" s="85">
        <v>43252</v>
      </c>
      <c r="T27" s="76"/>
    </row>
    <row r="28" spans="1:20" s="87" customFormat="1" ht="63.75" x14ac:dyDescent="0.25">
      <c r="A28" s="193">
        <v>24</v>
      </c>
      <c r="B28" s="84" t="s">
        <v>322</v>
      </c>
      <c r="C28" s="354" t="s">
        <v>139</v>
      </c>
      <c r="D28" s="354" t="s">
        <v>131</v>
      </c>
      <c r="E28" s="77" t="s">
        <v>48</v>
      </c>
      <c r="F28" s="77" t="s">
        <v>140</v>
      </c>
      <c r="G28" s="77">
        <v>64.099999999999994</v>
      </c>
      <c r="H28" s="88"/>
      <c r="I28" s="83">
        <v>707211</v>
      </c>
      <c r="J28" s="83">
        <f t="shared" si="0"/>
        <v>707211</v>
      </c>
      <c r="K28" s="78">
        <f t="shared" si="3"/>
        <v>100</v>
      </c>
      <c r="L28" s="83">
        <v>0</v>
      </c>
      <c r="M28" s="105">
        <v>971986.12</v>
      </c>
      <c r="N28" s="79">
        <v>41823</v>
      </c>
      <c r="O28" s="79" t="s">
        <v>1330</v>
      </c>
      <c r="P28" s="85"/>
      <c r="Q28" s="86"/>
      <c r="R28" s="336"/>
      <c r="S28" s="85"/>
      <c r="T28" s="76"/>
    </row>
    <row r="29" spans="1:20" s="87" customFormat="1" ht="63.75" x14ac:dyDescent="0.25">
      <c r="A29" s="193">
        <v>25</v>
      </c>
      <c r="B29" s="84" t="s">
        <v>323</v>
      </c>
      <c r="C29" s="354" t="s">
        <v>141</v>
      </c>
      <c r="D29" s="354" t="s">
        <v>131</v>
      </c>
      <c r="E29" s="77" t="s">
        <v>48</v>
      </c>
      <c r="F29" s="77" t="s">
        <v>142</v>
      </c>
      <c r="G29" s="77">
        <v>82.1</v>
      </c>
      <c r="H29" s="76"/>
      <c r="I29" s="83">
        <v>155810</v>
      </c>
      <c r="J29" s="83">
        <f t="shared" si="0"/>
        <v>155810</v>
      </c>
      <c r="K29" s="78">
        <f t="shared" si="3"/>
        <v>100</v>
      </c>
      <c r="L29" s="83">
        <v>0</v>
      </c>
      <c r="M29" s="105">
        <v>3299871.57</v>
      </c>
      <c r="N29" s="79">
        <v>41823</v>
      </c>
      <c r="O29" s="79" t="s">
        <v>134</v>
      </c>
      <c r="P29" s="85"/>
      <c r="Q29" s="86"/>
      <c r="R29" s="336" t="s">
        <v>1646</v>
      </c>
      <c r="S29" s="85">
        <v>43822</v>
      </c>
      <c r="T29" s="76"/>
    </row>
    <row r="30" spans="1:20" s="87" customFormat="1" ht="89.25" x14ac:dyDescent="0.25">
      <c r="A30" s="193">
        <v>26</v>
      </c>
      <c r="B30" s="84" t="s">
        <v>324</v>
      </c>
      <c r="C30" s="354" t="s">
        <v>132</v>
      </c>
      <c r="D30" s="354" t="s">
        <v>133</v>
      </c>
      <c r="E30" s="354" t="s">
        <v>48</v>
      </c>
      <c r="F30" s="76"/>
      <c r="G30" s="88">
        <v>1000.08</v>
      </c>
      <c r="H30" s="76"/>
      <c r="I30" s="83">
        <v>2924000</v>
      </c>
      <c r="J30" s="83">
        <f t="shared" si="0"/>
        <v>0</v>
      </c>
      <c r="K30" s="78">
        <f t="shared" si="3"/>
        <v>0</v>
      </c>
      <c r="L30" s="83">
        <v>2924000</v>
      </c>
      <c r="M30" s="76"/>
      <c r="N30" s="79">
        <v>41998</v>
      </c>
      <c r="O30" s="79" t="s">
        <v>135</v>
      </c>
      <c r="P30" s="85"/>
      <c r="Q30" s="86"/>
      <c r="R30" s="336" t="s">
        <v>1201</v>
      </c>
      <c r="S30" s="85">
        <v>43179</v>
      </c>
      <c r="T30" s="76"/>
    </row>
    <row r="31" spans="1:20" s="87" customFormat="1" ht="140.25" x14ac:dyDescent="0.25">
      <c r="A31" s="193">
        <v>27</v>
      </c>
      <c r="B31" s="84" t="s">
        <v>326</v>
      </c>
      <c r="C31" s="354" t="s">
        <v>70</v>
      </c>
      <c r="D31" s="354" t="s">
        <v>138</v>
      </c>
      <c r="E31" s="354" t="s">
        <v>69</v>
      </c>
      <c r="F31" s="216" t="s">
        <v>45</v>
      </c>
      <c r="G31" s="88">
        <v>115.9</v>
      </c>
      <c r="H31" s="76"/>
      <c r="I31" s="83">
        <v>440708</v>
      </c>
      <c r="J31" s="83">
        <f t="shared" si="0"/>
        <v>440708</v>
      </c>
      <c r="K31" s="78">
        <f t="shared" si="3"/>
        <v>100</v>
      </c>
      <c r="L31" s="83">
        <v>0</v>
      </c>
      <c r="M31" s="83">
        <v>1817181.03</v>
      </c>
      <c r="N31" s="79">
        <v>42996</v>
      </c>
      <c r="O31" s="79" t="s">
        <v>1326</v>
      </c>
      <c r="P31" s="85"/>
      <c r="Q31" s="86"/>
      <c r="R31" s="336" t="s">
        <v>1647</v>
      </c>
      <c r="S31" s="355" t="s">
        <v>1648</v>
      </c>
      <c r="T31" s="76"/>
    </row>
    <row r="32" spans="1:20" s="87" customFormat="1" ht="63.75" x14ac:dyDescent="0.25">
      <c r="A32" s="193">
        <v>28</v>
      </c>
      <c r="B32" s="84" t="s">
        <v>327</v>
      </c>
      <c r="C32" s="354" t="s">
        <v>143</v>
      </c>
      <c r="D32" s="354" t="s">
        <v>144</v>
      </c>
      <c r="E32" s="335" t="s">
        <v>48</v>
      </c>
      <c r="F32" s="216"/>
      <c r="G32" s="217"/>
      <c r="H32" s="76"/>
      <c r="I32" s="83">
        <v>10998</v>
      </c>
      <c r="J32" s="83">
        <f t="shared" si="0"/>
        <v>10998</v>
      </c>
      <c r="K32" s="78">
        <f>J32/I32*100</f>
        <v>100</v>
      </c>
      <c r="L32" s="83">
        <v>0</v>
      </c>
      <c r="M32" s="76"/>
      <c r="N32" s="79">
        <v>39562</v>
      </c>
      <c r="O32" s="79" t="s">
        <v>145</v>
      </c>
      <c r="P32" s="85"/>
      <c r="Q32" s="86"/>
      <c r="R32" s="213"/>
      <c r="S32" s="213"/>
      <c r="T32" s="76"/>
    </row>
    <row r="33" spans="1:67" s="87" customFormat="1" ht="61.5" customHeight="1" x14ac:dyDescent="0.25">
      <c r="A33" s="193">
        <v>29</v>
      </c>
      <c r="B33" s="84" t="s">
        <v>328</v>
      </c>
      <c r="C33" s="354" t="s">
        <v>143</v>
      </c>
      <c r="D33" s="354" t="s">
        <v>144</v>
      </c>
      <c r="E33" s="354" t="s">
        <v>48</v>
      </c>
      <c r="F33" s="77"/>
      <c r="G33" s="89"/>
      <c r="H33" s="203"/>
      <c r="I33" s="83">
        <v>10998</v>
      </c>
      <c r="J33" s="83">
        <f t="shared" si="0"/>
        <v>10998</v>
      </c>
      <c r="K33" s="78">
        <f>J33/I33*100</f>
        <v>100</v>
      </c>
      <c r="L33" s="83">
        <v>0</v>
      </c>
      <c r="M33" s="203"/>
      <c r="N33" s="79">
        <v>39562</v>
      </c>
      <c r="O33" s="79" t="s">
        <v>145</v>
      </c>
      <c r="P33" s="91"/>
      <c r="Q33" s="77"/>
      <c r="R33" s="203"/>
      <c r="S33" s="203"/>
      <c r="T33" s="203"/>
    </row>
    <row r="34" spans="1:67" s="87" customFormat="1" ht="64.5" customHeight="1" x14ac:dyDescent="0.25">
      <c r="A34" s="193">
        <v>30</v>
      </c>
      <c r="B34" s="84" t="s">
        <v>329</v>
      </c>
      <c r="C34" s="354" t="s">
        <v>143</v>
      </c>
      <c r="D34" s="354" t="s">
        <v>144</v>
      </c>
      <c r="E34" s="354" t="s">
        <v>48</v>
      </c>
      <c r="F34" s="77"/>
      <c r="G34" s="89"/>
      <c r="H34" s="218"/>
      <c r="I34" s="83">
        <v>10998</v>
      </c>
      <c r="J34" s="83">
        <f t="shared" si="0"/>
        <v>10998</v>
      </c>
      <c r="K34" s="219"/>
      <c r="L34" s="83">
        <v>0</v>
      </c>
      <c r="M34" s="218"/>
      <c r="N34" s="79">
        <v>39562</v>
      </c>
      <c r="O34" s="79" t="s">
        <v>145</v>
      </c>
      <c r="P34" s="220"/>
      <c r="Q34" s="219"/>
      <c r="R34" s="218"/>
      <c r="S34" s="218"/>
      <c r="T34" s="218"/>
    </row>
    <row r="35" spans="1:67" s="87" customFormat="1" ht="102" customHeight="1" x14ac:dyDescent="0.25">
      <c r="A35" s="193">
        <v>31</v>
      </c>
      <c r="B35" s="84" t="s">
        <v>330</v>
      </c>
      <c r="C35" s="354" t="s">
        <v>297</v>
      </c>
      <c r="D35" s="354" t="s">
        <v>146</v>
      </c>
      <c r="E35" s="335" t="s">
        <v>48</v>
      </c>
      <c r="F35" s="77" t="s">
        <v>1389</v>
      </c>
      <c r="G35" s="89">
        <v>4.8</v>
      </c>
      <c r="H35" s="77"/>
      <c r="I35" s="83">
        <v>1</v>
      </c>
      <c r="J35" s="83">
        <f t="shared" si="0"/>
        <v>0</v>
      </c>
      <c r="K35" s="78">
        <f t="shared" ref="K35:K41" si="4">J35/I35*100</f>
        <v>0</v>
      </c>
      <c r="L35" s="83">
        <v>1</v>
      </c>
      <c r="M35" s="90"/>
      <c r="N35" s="79">
        <v>40317</v>
      </c>
      <c r="O35" s="77" t="s">
        <v>149</v>
      </c>
      <c r="P35" s="91"/>
      <c r="Q35" s="77"/>
      <c r="R35" s="90"/>
      <c r="S35" s="90"/>
      <c r="T35" s="90"/>
    </row>
    <row r="36" spans="1:67" s="87" customFormat="1" ht="63.75" x14ac:dyDescent="0.25">
      <c r="A36" s="193">
        <v>32</v>
      </c>
      <c r="B36" s="84" t="s">
        <v>331</v>
      </c>
      <c r="C36" s="354" t="s">
        <v>298</v>
      </c>
      <c r="D36" s="354" t="s">
        <v>147</v>
      </c>
      <c r="E36" s="335" t="s">
        <v>48</v>
      </c>
      <c r="F36" s="77"/>
      <c r="G36" s="89"/>
      <c r="H36" s="77"/>
      <c r="I36" s="83">
        <v>1</v>
      </c>
      <c r="J36" s="83">
        <f t="shared" si="0"/>
        <v>0</v>
      </c>
      <c r="K36" s="78">
        <f t="shared" si="4"/>
        <v>0</v>
      </c>
      <c r="L36" s="83">
        <v>1</v>
      </c>
      <c r="M36" s="90"/>
      <c r="N36" s="79">
        <v>40402</v>
      </c>
      <c r="O36" s="77" t="s">
        <v>148</v>
      </c>
      <c r="P36" s="91"/>
      <c r="Q36" s="77"/>
      <c r="R36" s="90"/>
      <c r="S36" s="90"/>
      <c r="T36" s="90"/>
    </row>
    <row r="37" spans="1:67" s="87" customFormat="1" ht="106.5" customHeight="1" x14ac:dyDescent="0.25">
      <c r="A37" s="193">
        <v>33</v>
      </c>
      <c r="B37" s="84" t="s">
        <v>332</v>
      </c>
      <c r="C37" s="354" t="s">
        <v>299</v>
      </c>
      <c r="D37" s="354" t="s">
        <v>1529</v>
      </c>
      <c r="E37" s="335" t="s">
        <v>48</v>
      </c>
      <c r="F37" s="77" t="s">
        <v>1388</v>
      </c>
      <c r="G37" s="89">
        <v>202.9</v>
      </c>
      <c r="H37" s="77"/>
      <c r="I37" s="83">
        <v>1</v>
      </c>
      <c r="J37" s="83">
        <f t="shared" si="0"/>
        <v>0</v>
      </c>
      <c r="K37" s="78">
        <f t="shared" si="4"/>
        <v>0</v>
      </c>
      <c r="L37" s="83">
        <v>1</v>
      </c>
      <c r="M37" s="90"/>
      <c r="N37" s="79">
        <v>40701</v>
      </c>
      <c r="O37" s="77" t="s">
        <v>1387</v>
      </c>
      <c r="P37" s="91"/>
      <c r="Q37" s="77"/>
      <c r="R37" s="90"/>
      <c r="S37" s="90"/>
      <c r="T37" s="90"/>
    </row>
    <row r="38" spans="1:67" s="87" customFormat="1" ht="114.75" x14ac:dyDescent="0.25">
      <c r="A38" s="193">
        <v>34</v>
      </c>
      <c r="B38" s="84" t="s">
        <v>333</v>
      </c>
      <c r="C38" s="354" t="s">
        <v>300</v>
      </c>
      <c r="D38" s="354" t="s">
        <v>1529</v>
      </c>
      <c r="E38" s="335" t="s">
        <v>48</v>
      </c>
      <c r="F38" s="77" t="s">
        <v>1487</v>
      </c>
      <c r="G38" s="89">
        <v>36.799999999999997</v>
      </c>
      <c r="H38" s="77" t="s">
        <v>72</v>
      </c>
      <c r="I38" s="83">
        <v>1</v>
      </c>
      <c r="J38" s="83">
        <f t="shared" si="0"/>
        <v>0</v>
      </c>
      <c r="K38" s="78">
        <f t="shared" si="4"/>
        <v>0</v>
      </c>
      <c r="L38" s="83">
        <v>1</v>
      </c>
      <c r="M38" s="90"/>
      <c r="N38" s="79">
        <v>40701</v>
      </c>
      <c r="O38" s="77" t="s">
        <v>1486</v>
      </c>
      <c r="P38" s="91"/>
      <c r="Q38" s="77"/>
      <c r="R38" s="90"/>
      <c r="S38" s="90"/>
      <c r="T38" s="90"/>
    </row>
    <row r="39" spans="1:67" s="87" customFormat="1" ht="63.75" x14ac:dyDescent="0.25">
      <c r="A39" s="193">
        <v>35</v>
      </c>
      <c r="B39" s="84" t="s">
        <v>1501</v>
      </c>
      <c r="C39" s="354" t="s">
        <v>1503</v>
      </c>
      <c r="D39" s="354" t="s">
        <v>1504</v>
      </c>
      <c r="E39" s="335" t="s">
        <v>48</v>
      </c>
      <c r="F39" s="77"/>
      <c r="G39" s="89">
        <v>1510</v>
      </c>
      <c r="H39" s="77"/>
      <c r="I39" s="83">
        <v>2744293</v>
      </c>
      <c r="J39" s="83">
        <f t="shared" si="0"/>
        <v>0</v>
      </c>
      <c r="K39" s="78">
        <f t="shared" si="4"/>
        <v>0</v>
      </c>
      <c r="L39" s="83">
        <v>2744293</v>
      </c>
      <c r="M39" s="90"/>
      <c r="N39" s="79">
        <v>43818</v>
      </c>
      <c r="O39" s="77" t="s">
        <v>1505</v>
      </c>
      <c r="P39" s="91"/>
      <c r="Q39" s="77"/>
      <c r="R39" s="90"/>
      <c r="S39" s="90"/>
      <c r="T39" s="90"/>
    </row>
    <row r="40" spans="1:67" s="87" customFormat="1" ht="63.75" x14ac:dyDescent="0.25">
      <c r="A40" s="193">
        <v>36</v>
      </c>
      <c r="B40" s="84" t="s">
        <v>1502</v>
      </c>
      <c r="C40" s="354" t="s">
        <v>1506</v>
      </c>
      <c r="D40" s="354" t="s">
        <v>1507</v>
      </c>
      <c r="E40" s="335" t="s">
        <v>48</v>
      </c>
      <c r="F40" s="77"/>
      <c r="G40" s="89"/>
      <c r="H40" s="77"/>
      <c r="I40" s="83">
        <v>586236.1</v>
      </c>
      <c r="J40" s="83">
        <f t="shared" si="0"/>
        <v>0</v>
      </c>
      <c r="K40" s="78">
        <f t="shared" si="4"/>
        <v>0</v>
      </c>
      <c r="L40" s="83">
        <v>586236.1</v>
      </c>
      <c r="M40" s="83"/>
      <c r="N40" s="79">
        <v>43818</v>
      </c>
      <c r="O40" s="77" t="s">
        <v>1505</v>
      </c>
      <c r="P40" s="91"/>
      <c r="Q40" s="77"/>
      <c r="R40" s="90"/>
      <c r="S40" s="90"/>
      <c r="T40" s="90"/>
    </row>
    <row r="41" spans="1:67" s="87" customFormat="1" ht="81" customHeight="1" x14ac:dyDescent="0.25">
      <c r="A41" s="193">
        <v>37</v>
      </c>
      <c r="B41" s="84" t="s">
        <v>1082</v>
      </c>
      <c r="C41" s="354" t="s">
        <v>1534</v>
      </c>
      <c r="D41" s="354" t="s">
        <v>1535</v>
      </c>
      <c r="E41" s="335" t="s">
        <v>48</v>
      </c>
      <c r="F41" s="77" t="s">
        <v>1536</v>
      </c>
      <c r="G41" s="89">
        <v>1829.5</v>
      </c>
      <c r="H41" s="77"/>
      <c r="I41" s="83">
        <v>20000080</v>
      </c>
      <c r="J41" s="83">
        <f t="shared" si="0"/>
        <v>0</v>
      </c>
      <c r="K41" s="78">
        <f t="shared" si="4"/>
        <v>0</v>
      </c>
      <c r="L41" s="83">
        <v>20000080</v>
      </c>
      <c r="M41" s="333" t="s">
        <v>1537</v>
      </c>
      <c r="N41" s="79">
        <v>44047</v>
      </c>
      <c r="O41" s="77" t="s">
        <v>1651</v>
      </c>
      <c r="P41" s="91"/>
      <c r="Q41" s="77"/>
      <c r="R41" s="90"/>
      <c r="S41" s="90"/>
      <c r="T41" s="90"/>
    </row>
    <row r="42" spans="1:67" ht="77.25" customHeight="1" x14ac:dyDescent="0.25">
      <c r="A42" s="88">
        <v>38</v>
      </c>
      <c r="B42" s="354" t="s">
        <v>381</v>
      </c>
      <c r="C42" s="354" t="s">
        <v>249</v>
      </c>
      <c r="D42" s="354" t="s">
        <v>208</v>
      </c>
      <c r="E42" s="335" t="s">
        <v>48</v>
      </c>
      <c r="F42" s="88" t="s">
        <v>288</v>
      </c>
      <c r="G42" s="77"/>
      <c r="H42" s="88">
        <v>151</v>
      </c>
      <c r="I42" s="83">
        <v>178176</v>
      </c>
      <c r="J42" s="83">
        <f t="shared" ref="J42:J56" si="5">I42-L42</f>
        <v>178176</v>
      </c>
      <c r="K42" s="78">
        <f t="shared" ref="K42:K56" si="6">J42/I42*100</f>
        <v>100</v>
      </c>
      <c r="L42" s="83">
        <v>0</v>
      </c>
      <c r="M42" s="110"/>
      <c r="N42" s="107">
        <v>41394</v>
      </c>
      <c r="O42" s="77" t="s">
        <v>229</v>
      </c>
      <c r="P42" s="76"/>
      <c r="Q42" s="76"/>
      <c r="R42" s="76"/>
      <c r="S42" s="76"/>
      <c r="T42" s="76"/>
      <c r="U42" s="87"/>
      <c r="V42" s="87"/>
      <c r="W42" s="87"/>
      <c r="X42" s="87"/>
      <c r="Y42" s="87"/>
      <c r="Z42" s="87"/>
      <c r="AA42" s="87"/>
      <c r="AB42" s="87"/>
      <c r="AC42" s="87"/>
      <c r="AD42" s="87"/>
      <c r="AE42" s="87"/>
      <c r="AF42" s="87"/>
      <c r="AG42" s="87"/>
      <c r="AH42" s="87"/>
      <c r="AI42" s="87"/>
      <c r="AJ42" s="87"/>
      <c r="AK42" s="87"/>
      <c r="AL42" s="87"/>
      <c r="AM42" s="87"/>
      <c r="AN42" s="87"/>
      <c r="AO42" s="87"/>
      <c r="AP42" s="87"/>
      <c r="AQ42" s="87"/>
      <c r="AR42" s="87"/>
      <c r="AS42" s="87"/>
      <c r="AT42" s="87"/>
      <c r="AU42" s="87"/>
      <c r="AV42" s="87"/>
      <c r="AW42" s="87"/>
      <c r="AX42" s="87"/>
      <c r="AY42" s="87"/>
      <c r="AZ42" s="87"/>
      <c r="BA42" s="87"/>
      <c r="BB42" s="87"/>
      <c r="BC42" s="87"/>
      <c r="BD42" s="87"/>
      <c r="BE42" s="87"/>
      <c r="BF42" s="87"/>
      <c r="BG42" s="87"/>
      <c r="BH42" s="87"/>
      <c r="BI42" s="87"/>
      <c r="BJ42" s="87"/>
      <c r="BK42" s="87"/>
      <c r="BL42" s="87"/>
      <c r="BM42" s="87"/>
      <c r="BN42" s="87"/>
      <c r="BO42" s="87"/>
    </row>
    <row r="43" spans="1:67" ht="63.75" x14ac:dyDescent="0.25">
      <c r="A43" s="193">
        <v>39</v>
      </c>
      <c r="B43" s="354" t="s">
        <v>382</v>
      </c>
      <c r="C43" s="354" t="s">
        <v>250</v>
      </c>
      <c r="D43" s="354" t="s">
        <v>209</v>
      </c>
      <c r="E43" s="335" t="s">
        <v>48</v>
      </c>
      <c r="F43" s="88" t="s">
        <v>287</v>
      </c>
      <c r="G43" s="77">
        <v>66.7</v>
      </c>
      <c r="H43" s="76"/>
      <c r="I43" s="83">
        <v>280548</v>
      </c>
      <c r="J43" s="83">
        <f t="shared" si="5"/>
        <v>280548</v>
      </c>
      <c r="K43" s="78">
        <f t="shared" si="6"/>
        <v>100</v>
      </c>
      <c r="L43" s="83">
        <v>0</v>
      </c>
      <c r="M43" s="110"/>
      <c r="N43" s="107">
        <v>41394</v>
      </c>
      <c r="O43" s="77" t="s">
        <v>230</v>
      </c>
      <c r="P43" s="76"/>
      <c r="Q43" s="76"/>
      <c r="R43" s="76"/>
      <c r="S43" s="76"/>
      <c r="T43" s="76"/>
      <c r="U43" s="87"/>
      <c r="V43" s="87"/>
      <c r="W43" s="87"/>
      <c r="X43" s="87"/>
      <c r="Y43" s="87"/>
      <c r="Z43" s="87"/>
      <c r="AA43" s="87"/>
      <c r="AB43" s="87"/>
      <c r="AC43" s="87"/>
      <c r="AD43" s="87"/>
      <c r="AE43" s="87"/>
      <c r="AF43" s="87"/>
      <c r="AG43" s="87"/>
      <c r="AH43" s="87"/>
      <c r="AI43" s="87"/>
      <c r="AJ43" s="87"/>
      <c r="AK43" s="87"/>
      <c r="AL43" s="87"/>
      <c r="AM43" s="87"/>
      <c r="AN43" s="87"/>
      <c r="AO43" s="87"/>
      <c r="AP43" s="87"/>
      <c r="AQ43" s="87"/>
      <c r="AR43" s="87"/>
      <c r="AS43" s="87"/>
      <c r="AT43" s="87"/>
      <c r="AU43" s="87"/>
      <c r="AV43" s="87"/>
      <c r="AW43" s="87"/>
      <c r="AX43" s="87"/>
      <c r="AY43" s="87"/>
      <c r="AZ43" s="87"/>
      <c r="BA43" s="87"/>
      <c r="BB43" s="87"/>
      <c r="BC43" s="87"/>
      <c r="BD43" s="87"/>
      <c r="BE43" s="87"/>
      <c r="BF43" s="87"/>
      <c r="BG43" s="87"/>
      <c r="BH43" s="87"/>
      <c r="BI43" s="87"/>
      <c r="BJ43" s="87"/>
      <c r="BK43" s="87"/>
      <c r="BL43" s="87"/>
      <c r="BM43" s="87"/>
      <c r="BN43" s="87"/>
      <c r="BO43" s="87"/>
    </row>
    <row r="44" spans="1:67" ht="51" customHeight="1" x14ac:dyDescent="0.25">
      <c r="A44" s="88">
        <v>40</v>
      </c>
      <c r="B44" s="354" t="s">
        <v>383</v>
      </c>
      <c r="C44" s="354" t="s">
        <v>251</v>
      </c>
      <c r="D44" s="354" t="s">
        <v>209</v>
      </c>
      <c r="E44" s="335" t="s">
        <v>48</v>
      </c>
      <c r="F44" s="76"/>
      <c r="G44" s="77"/>
      <c r="H44" s="88">
        <v>113</v>
      </c>
      <c r="I44" s="83">
        <v>29766</v>
      </c>
      <c r="J44" s="83">
        <f t="shared" si="5"/>
        <v>29766</v>
      </c>
      <c r="K44" s="78">
        <f t="shared" si="6"/>
        <v>100</v>
      </c>
      <c r="L44" s="83">
        <v>0</v>
      </c>
      <c r="M44" s="110"/>
      <c r="N44" s="107">
        <v>41394</v>
      </c>
      <c r="O44" s="77" t="s">
        <v>99</v>
      </c>
      <c r="P44" s="76"/>
      <c r="Q44" s="76"/>
      <c r="R44" s="76"/>
      <c r="S44" s="76"/>
      <c r="T44" s="76"/>
      <c r="U44" s="87"/>
      <c r="V44" s="87"/>
      <c r="W44" s="87"/>
      <c r="X44" s="87"/>
      <c r="Y44" s="87"/>
      <c r="Z44" s="87"/>
      <c r="AA44" s="87"/>
      <c r="AB44" s="87"/>
      <c r="AC44" s="87"/>
      <c r="AD44" s="87"/>
      <c r="AE44" s="87"/>
      <c r="AF44" s="87"/>
      <c r="AG44" s="87"/>
      <c r="AH44" s="87"/>
      <c r="AI44" s="87"/>
      <c r="AJ44" s="87"/>
      <c r="AK44" s="87"/>
      <c r="AL44" s="87"/>
      <c r="AM44" s="87"/>
      <c r="AN44" s="87"/>
      <c r="AO44" s="87"/>
      <c r="AP44" s="87"/>
      <c r="AQ44" s="87"/>
      <c r="AR44" s="87"/>
      <c r="AS44" s="87"/>
      <c r="AT44" s="87"/>
      <c r="AU44" s="87"/>
      <c r="AV44" s="87"/>
      <c r="AW44" s="87"/>
      <c r="AX44" s="87"/>
      <c r="AY44" s="87"/>
      <c r="AZ44" s="87"/>
      <c r="BA44" s="87"/>
      <c r="BB44" s="87"/>
      <c r="BC44" s="87"/>
      <c r="BD44" s="87"/>
      <c r="BE44" s="87"/>
      <c r="BF44" s="87"/>
      <c r="BG44" s="87"/>
      <c r="BH44" s="87"/>
      <c r="BI44" s="87"/>
      <c r="BJ44" s="87"/>
      <c r="BK44" s="87"/>
      <c r="BL44" s="87"/>
      <c r="BM44" s="87"/>
      <c r="BN44" s="87"/>
      <c r="BO44" s="87"/>
    </row>
    <row r="45" spans="1:67" ht="51" customHeight="1" x14ac:dyDescent="0.25">
      <c r="A45" s="88">
        <v>41</v>
      </c>
      <c r="B45" s="354" t="s">
        <v>384</v>
      </c>
      <c r="C45" s="354" t="s">
        <v>252</v>
      </c>
      <c r="D45" s="354" t="s">
        <v>209</v>
      </c>
      <c r="E45" s="335" t="s">
        <v>48</v>
      </c>
      <c r="F45" s="76" t="s">
        <v>289</v>
      </c>
      <c r="G45" s="77"/>
      <c r="H45" s="76">
        <v>49</v>
      </c>
      <c r="I45" s="83">
        <v>57174</v>
      </c>
      <c r="J45" s="83">
        <f t="shared" si="5"/>
        <v>57174</v>
      </c>
      <c r="K45" s="78">
        <f t="shared" si="6"/>
        <v>100</v>
      </c>
      <c r="L45" s="83">
        <v>0</v>
      </c>
      <c r="M45" s="110"/>
      <c r="N45" s="107">
        <v>41394</v>
      </c>
      <c r="O45" s="77" t="s">
        <v>231</v>
      </c>
      <c r="P45" s="76"/>
      <c r="Q45" s="76"/>
      <c r="R45" s="76"/>
      <c r="S45" s="76"/>
      <c r="T45" s="76"/>
      <c r="U45" s="87"/>
      <c r="V45" s="87"/>
      <c r="W45" s="87"/>
      <c r="X45" s="87"/>
      <c r="Y45" s="87"/>
      <c r="Z45" s="87"/>
      <c r="AA45" s="87"/>
      <c r="AB45" s="87"/>
      <c r="AC45" s="87"/>
      <c r="AD45" s="87"/>
      <c r="AE45" s="87"/>
      <c r="AF45" s="87"/>
      <c r="AG45" s="87"/>
      <c r="AH45" s="87"/>
      <c r="AI45" s="87"/>
      <c r="AJ45" s="87"/>
      <c r="AK45" s="87"/>
      <c r="AL45" s="87"/>
      <c r="AM45" s="87"/>
      <c r="AN45" s="87"/>
      <c r="AO45" s="87"/>
      <c r="AP45" s="87"/>
      <c r="AQ45" s="87"/>
      <c r="AR45" s="87"/>
      <c r="AS45" s="87"/>
      <c r="AT45" s="87"/>
      <c r="AU45" s="87"/>
      <c r="AV45" s="87"/>
      <c r="AW45" s="87"/>
      <c r="AX45" s="87"/>
      <c r="AY45" s="87"/>
      <c r="AZ45" s="87"/>
      <c r="BA45" s="87"/>
      <c r="BB45" s="87"/>
      <c r="BC45" s="87"/>
      <c r="BD45" s="87"/>
      <c r="BE45" s="87"/>
      <c r="BF45" s="87"/>
      <c r="BG45" s="87"/>
      <c r="BH45" s="87"/>
      <c r="BI45" s="87"/>
      <c r="BJ45" s="87"/>
      <c r="BK45" s="87"/>
      <c r="BL45" s="87"/>
      <c r="BM45" s="87"/>
      <c r="BN45" s="87"/>
      <c r="BO45" s="87"/>
    </row>
    <row r="46" spans="1:67" ht="63.75" customHeight="1" x14ac:dyDescent="0.25">
      <c r="A46" s="193">
        <v>42</v>
      </c>
      <c r="B46" s="354" t="s">
        <v>385</v>
      </c>
      <c r="C46" s="354" t="s">
        <v>253</v>
      </c>
      <c r="D46" s="354" t="s">
        <v>209</v>
      </c>
      <c r="E46" s="335" t="s">
        <v>48</v>
      </c>
      <c r="F46" s="76"/>
      <c r="G46" s="77"/>
      <c r="H46" s="76">
        <v>49</v>
      </c>
      <c r="I46" s="83">
        <v>57174</v>
      </c>
      <c r="J46" s="83">
        <f t="shared" si="5"/>
        <v>57174</v>
      </c>
      <c r="K46" s="78">
        <f t="shared" si="6"/>
        <v>100</v>
      </c>
      <c r="L46" s="83">
        <v>0</v>
      </c>
      <c r="M46" s="110"/>
      <c r="N46" s="107">
        <v>41394</v>
      </c>
      <c r="O46" s="77" t="s">
        <v>1200</v>
      </c>
      <c r="P46" s="76"/>
      <c r="Q46" s="76"/>
      <c r="R46" s="76"/>
      <c r="S46" s="76"/>
      <c r="T46" s="76"/>
      <c r="U46" s="87"/>
      <c r="V46" s="87"/>
      <c r="W46" s="87"/>
      <c r="X46" s="87"/>
      <c r="Y46" s="87"/>
      <c r="Z46" s="87"/>
      <c r="AA46" s="87"/>
      <c r="AB46" s="87"/>
      <c r="AC46" s="87"/>
      <c r="AD46" s="87"/>
      <c r="AE46" s="87"/>
      <c r="AF46" s="87"/>
      <c r="AG46" s="87"/>
      <c r="AH46" s="87"/>
      <c r="AI46" s="87"/>
      <c r="AJ46" s="87"/>
      <c r="AK46" s="87"/>
      <c r="AL46" s="87"/>
      <c r="AM46" s="87"/>
      <c r="AN46" s="87"/>
      <c r="AO46" s="87"/>
      <c r="AP46" s="87"/>
      <c r="AQ46" s="87"/>
      <c r="AR46" s="87"/>
      <c r="AS46" s="87"/>
      <c r="AT46" s="87"/>
      <c r="AU46" s="87"/>
      <c r="AV46" s="87"/>
      <c r="AW46" s="87"/>
      <c r="AX46" s="87"/>
      <c r="AY46" s="87"/>
      <c r="AZ46" s="87"/>
      <c r="BA46" s="87"/>
      <c r="BB46" s="87"/>
      <c r="BC46" s="87"/>
      <c r="BD46" s="87"/>
      <c r="BE46" s="87"/>
      <c r="BF46" s="87"/>
      <c r="BG46" s="87"/>
      <c r="BH46" s="87"/>
      <c r="BI46" s="87"/>
      <c r="BJ46" s="87"/>
      <c r="BK46" s="87"/>
      <c r="BL46" s="87"/>
      <c r="BM46" s="87"/>
      <c r="BN46" s="87"/>
      <c r="BO46" s="87"/>
    </row>
    <row r="47" spans="1:67" ht="76.5" customHeight="1" x14ac:dyDescent="0.25">
      <c r="A47" s="193">
        <v>43</v>
      </c>
      <c r="B47" s="354" t="s">
        <v>388</v>
      </c>
      <c r="C47" s="354" t="s">
        <v>255</v>
      </c>
      <c r="D47" s="354" t="s">
        <v>211</v>
      </c>
      <c r="E47" s="335" t="s">
        <v>48</v>
      </c>
      <c r="F47" s="76"/>
      <c r="G47" s="77"/>
      <c r="H47" s="88"/>
      <c r="I47" s="83">
        <v>1056</v>
      </c>
      <c r="J47" s="83">
        <f t="shared" si="5"/>
        <v>1056</v>
      </c>
      <c r="K47" s="78">
        <f t="shared" si="6"/>
        <v>100</v>
      </c>
      <c r="L47" s="83">
        <v>0</v>
      </c>
      <c r="M47" s="110"/>
      <c r="N47" s="107">
        <v>41394</v>
      </c>
      <c r="O47" s="77" t="s">
        <v>99</v>
      </c>
      <c r="P47" s="76"/>
      <c r="Q47" s="76"/>
      <c r="R47" s="76"/>
      <c r="S47" s="76"/>
      <c r="T47" s="76"/>
      <c r="U47" s="87"/>
      <c r="V47" s="87"/>
      <c r="W47" s="87"/>
      <c r="X47" s="87"/>
      <c r="Y47" s="87"/>
      <c r="Z47" s="87"/>
      <c r="AA47" s="87"/>
      <c r="AB47" s="87"/>
      <c r="AC47" s="87"/>
      <c r="AD47" s="87"/>
      <c r="AE47" s="87"/>
      <c r="AF47" s="87"/>
      <c r="AG47" s="87"/>
      <c r="AH47" s="87"/>
      <c r="AI47" s="87"/>
      <c r="AJ47" s="87"/>
      <c r="AK47" s="87"/>
      <c r="AL47" s="87"/>
      <c r="AM47" s="87"/>
      <c r="AN47" s="87"/>
      <c r="AO47" s="87"/>
      <c r="AP47" s="87"/>
      <c r="AQ47" s="87"/>
      <c r="AR47" s="87"/>
      <c r="AS47" s="87"/>
      <c r="AT47" s="87"/>
      <c r="AU47" s="87"/>
      <c r="AV47" s="87"/>
      <c r="AW47" s="87"/>
      <c r="AX47" s="87"/>
      <c r="AY47" s="87"/>
      <c r="AZ47" s="87"/>
      <c r="BA47" s="87"/>
      <c r="BB47" s="87"/>
      <c r="BC47" s="87"/>
      <c r="BD47" s="87"/>
      <c r="BE47" s="87"/>
      <c r="BF47" s="87"/>
      <c r="BG47" s="87"/>
      <c r="BH47" s="87"/>
      <c r="BI47" s="87"/>
      <c r="BJ47" s="87"/>
      <c r="BK47" s="87"/>
      <c r="BL47" s="87"/>
      <c r="BM47" s="87"/>
      <c r="BN47" s="87"/>
      <c r="BO47" s="87"/>
    </row>
    <row r="48" spans="1:67" ht="64.5" customHeight="1" x14ac:dyDescent="0.25">
      <c r="A48" s="193">
        <v>44</v>
      </c>
      <c r="B48" s="354" t="s">
        <v>391</v>
      </c>
      <c r="C48" s="354" t="s">
        <v>256</v>
      </c>
      <c r="D48" s="354" t="s">
        <v>212</v>
      </c>
      <c r="E48" s="335" t="s">
        <v>48</v>
      </c>
      <c r="F48" s="76"/>
      <c r="G48" s="77"/>
      <c r="H48" s="192">
        <v>75</v>
      </c>
      <c r="I48" s="83">
        <v>677931</v>
      </c>
      <c r="J48" s="83">
        <f t="shared" si="5"/>
        <v>677931</v>
      </c>
      <c r="K48" s="78">
        <f t="shared" si="6"/>
        <v>100</v>
      </c>
      <c r="L48" s="105">
        <v>0</v>
      </c>
      <c r="M48" s="110"/>
      <c r="N48" s="107">
        <v>41394</v>
      </c>
      <c r="O48" s="77" t="s">
        <v>99</v>
      </c>
      <c r="P48" s="76"/>
      <c r="Q48" s="76"/>
      <c r="R48" s="76"/>
      <c r="S48" s="76"/>
      <c r="T48" s="76"/>
      <c r="U48" s="87"/>
      <c r="V48" s="87"/>
      <c r="W48" s="87"/>
      <c r="X48" s="87"/>
      <c r="Y48" s="87"/>
      <c r="Z48" s="87"/>
      <c r="AA48" s="87"/>
      <c r="AB48" s="87"/>
      <c r="AC48" s="87"/>
      <c r="AD48" s="87"/>
      <c r="AE48" s="87"/>
      <c r="AF48" s="87"/>
      <c r="AG48" s="87"/>
      <c r="AH48" s="87"/>
      <c r="AI48" s="87"/>
      <c r="AJ48" s="87"/>
      <c r="AK48" s="87"/>
      <c r="AL48" s="87"/>
      <c r="AM48" s="87"/>
      <c r="AN48" s="87"/>
      <c r="AO48" s="87"/>
      <c r="AP48" s="87"/>
      <c r="AQ48" s="87"/>
      <c r="AR48" s="87"/>
      <c r="AS48" s="87"/>
      <c r="AT48" s="87"/>
      <c r="AU48" s="87"/>
      <c r="AV48" s="87"/>
      <c r="AW48" s="87"/>
      <c r="AX48" s="87"/>
      <c r="AY48" s="87"/>
      <c r="AZ48" s="87"/>
      <c r="BA48" s="87"/>
      <c r="BB48" s="87"/>
      <c r="BC48" s="87"/>
      <c r="BD48" s="87"/>
      <c r="BE48" s="87"/>
      <c r="BF48" s="87"/>
      <c r="BG48" s="87"/>
      <c r="BH48" s="87"/>
      <c r="BI48" s="87"/>
      <c r="BJ48" s="87"/>
      <c r="BK48" s="87"/>
      <c r="BL48" s="87"/>
      <c r="BM48" s="87"/>
      <c r="BN48" s="87"/>
      <c r="BO48" s="87"/>
    </row>
    <row r="49" spans="1:67" ht="63.75" customHeight="1" x14ac:dyDescent="0.25">
      <c r="A49" s="88">
        <v>45</v>
      </c>
      <c r="B49" s="354" t="s">
        <v>392</v>
      </c>
      <c r="C49" s="354" t="s">
        <v>257</v>
      </c>
      <c r="D49" s="354" t="s">
        <v>212</v>
      </c>
      <c r="E49" s="335" t="s">
        <v>48</v>
      </c>
      <c r="F49" s="77"/>
      <c r="G49" s="77"/>
      <c r="H49" s="76">
        <v>122</v>
      </c>
      <c r="I49" s="83">
        <v>710317</v>
      </c>
      <c r="J49" s="83">
        <f t="shared" si="5"/>
        <v>323917.78000000003</v>
      </c>
      <c r="K49" s="78">
        <f t="shared" si="6"/>
        <v>45.601862267128624</v>
      </c>
      <c r="L49" s="105">
        <v>386399.22</v>
      </c>
      <c r="M49" s="110"/>
      <c r="N49" s="107">
        <v>41394</v>
      </c>
      <c r="O49" s="77" t="s">
        <v>99</v>
      </c>
      <c r="P49" s="76"/>
      <c r="Q49" s="76"/>
      <c r="R49" s="76"/>
      <c r="S49" s="76"/>
      <c r="T49" s="76"/>
      <c r="U49" s="87"/>
      <c r="V49" s="87"/>
      <c r="W49" s="87"/>
      <c r="X49" s="87"/>
      <c r="Y49" s="87"/>
      <c r="Z49" s="87"/>
      <c r="AA49" s="87"/>
      <c r="AB49" s="87"/>
      <c r="AC49" s="87"/>
      <c r="AD49" s="87"/>
      <c r="AE49" s="87"/>
      <c r="AF49" s="87"/>
      <c r="AG49" s="87"/>
      <c r="AH49" s="87"/>
      <c r="AI49" s="87"/>
      <c r="AJ49" s="87"/>
      <c r="AK49" s="87"/>
      <c r="AL49" s="87"/>
      <c r="AM49" s="87"/>
      <c r="AN49" s="87"/>
      <c r="AO49" s="87"/>
      <c r="AP49" s="87"/>
      <c r="AQ49" s="87"/>
      <c r="AR49" s="87"/>
      <c r="AS49" s="87"/>
      <c r="AT49" s="87"/>
      <c r="AU49" s="87"/>
      <c r="AV49" s="87"/>
      <c r="AW49" s="87"/>
      <c r="AX49" s="87"/>
      <c r="AY49" s="87"/>
      <c r="AZ49" s="87"/>
      <c r="BA49" s="87"/>
      <c r="BB49" s="87"/>
      <c r="BC49" s="87"/>
      <c r="BD49" s="87"/>
      <c r="BE49" s="87"/>
      <c r="BF49" s="87"/>
      <c r="BG49" s="87"/>
      <c r="BH49" s="87"/>
      <c r="BI49" s="87"/>
      <c r="BJ49" s="87"/>
      <c r="BK49" s="87"/>
      <c r="BL49" s="87"/>
      <c r="BM49" s="87"/>
      <c r="BN49" s="87"/>
      <c r="BO49" s="87"/>
    </row>
    <row r="50" spans="1:67" ht="66" customHeight="1" x14ac:dyDescent="0.25">
      <c r="A50" s="88">
        <v>46</v>
      </c>
      <c r="B50" s="354" t="s">
        <v>393</v>
      </c>
      <c r="C50" s="354" t="s">
        <v>258</v>
      </c>
      <c r="D50" s="354" t="s">
        <v>212</v>
      </c>
      <c r="E50" s="335" t="s">
        <v>48</v>
      </c>
      <c r="F50" s="76"/>
      <c r="G50" s="77"/>
      <c r="H50" s="76"/>
      <c r="I50" s="83">
        <v>2764</v>
      </c>
      <c r="J50" s="83">
        <f t="shared" si="5"/>
        <v>2764</v>
      </c>
      <c r="K50" s="78">
        <f t="shared" si="6"/>
        <v>100</v>
      </c>
      <c r="L50" s="105">
        <v>0</v>
      </c>
      <c r="M50" s="110"/>
      <c r="N50" s="107">
        <v>41394</v>
      </c>
      <c r="O50" s="77" t="s">
        <v>99</v>
      </c>
      <c r="P50" s="76"/>
      <c r="Q50" s="76"/>
      <c r="R50" s="76"/>
      <c r="S50" s="76"/>
      <c r="T50" s="76"/>
      <c r="U50" s="87"/>
      <c r="V50" s="87"/>
      <c r="W50" s="87"/>
      <c r="X50" s="87"/>
      <c r="Y50" s="87"/>
      <c r="Z50" s="87"/>
      <c r="AA50" s="87"/>
      <c r="AB50" s="87"/>
      <c r="AC50" s="87"/>
      <c r="AD50" s="87"/>
      <c r="AE50" s="87"/>
      <c r="AF50" s="87"/>
      <c r="AG50" s="87"/>
      <c r="AH50" s="87"/>
      <c r="AI50" s="87"/>
      <c r="AJ50" s="87"/>
      <c r="AK50" s="87"/>
      <c r="AL50" s="87"/>
      <c r="AM50" s="87"/>
      <c r="AN50" s="87"/>
      <c r="AO50" s="87"/>
      <c r="AP50" s="87"/>
      <c r="AQ50" s="87"/>
      <c r="AR50" s="87"/>
      <c r="AS50" s="87"/>
      <c r="AT50" s="87"/>
      <c r="AU50" s="87"/>
      <c r="AV50" s="87"/>
      <c r="AW50" s="87"/>
      <c r="AX50" s="87"/>
      <c r="AY50" s="87"/>
      <c r="AZ50" s="87"/>
      <c r="BA50" s="87"/>
      <c r="BB50" s="87"/>
      <c r="BC50" s="87"/>
      <c r="BD50" s="87"/>
      <c r="BE50" s="87"/>
      <c r="BF50" s="87"/>
      <c r="BG50" s="87"/>
      <c r="BH50" s="87"/>
      <c r="BI50" s="87"/>
      <c r="BJ50" s="87"/>
      <c r="BK50" s="87"/>
      <c r="BL50" s="87"/>
      <c r="BM50" s="87"/>
      <c r="BN50" s="87"/>
      <c r="BO50" s="87"/>
    </row>
    <row r="51" spans="1:67" ht="64.5" customHeight="1" x14ac:dyDescent="0.25">
      <c r="A51" s="193">
        <v>47</v>
      </c>
      <c r="B51" s="354" t="s">
        <v>394</v>
      </c>
      <c r="C51" s="354" t="s">
        <v>259</v>
      </c>
      <c r="D51" s="354" t="s">
        <v>213</v>
      </c>
      <c r="E51" s="335" t="s">
        <v>48</v>
      </c>
      <c r="F51" s="88" t="s">
        <v>291</v>
      </c>
      <c r="G51" s="77">
        <v>146.69999999999999</v>
      </c>
      <c r="H51" s="76"/>
      <c r="I51" s="83">
        <v>183900</v>
      </c>
      <c r="J51" s="83">
        <f t="shared" si="5"/>
        <v>183900</v>
      </c>
      <c r="K51" s="78">
        <f t="shared" si="6"/>
        <v>100</v>
      </c>
      <c r="L51" s="105">
        <v>0</v>
      </c>
      <c r="M51" s="110"/>
      <c r="N51" s="107">
        <v>41394</v>
      </c>
      <c r="O51" s="77" t="s">
        <v>226</v>
      </c>
      <c r="P51" s="76"/>
      <c r="Q51" s="76"/>
      <c r="R51" s="76"/>
      <c r="S51" s="76"/>
      <c r="T51" s="76"/>
      <c r="U51" s="87"/>
      <c r="V51" s="87"/>
      <c r="W51" s="87"/>
      <c r="X51" s="87"/>
      <c r="Y51" s="87"/>
      <c r="Z51" s="87"/>
      <c r="AA51" s="87"/>
      <c r="AB51" s="87"/>
      <c r="AC51" s="87"/>
      <c r="AD51" s="87"/>
      <c r="AE51" s="87"/>
      <c r="AF51" s="87"/>
      <c r="AG51" s="87"/>
      <c r="AH51" s="87"/>
      <c r="AI51" s="87"/>
      <c r="AJ51" s="87"/>
      <c r="AK51" s="87"/>
      <c r="AL51" s="87"/>
      <c r="AM51" s="87"/>
      <c r="AN51" s="87"/>
      <c r="AO51" s="87"/>
      <c r="AP51" s="87"/>
      <c r="AQ51" s="87"/>
      <c r="AR51" s="87"/>
      <c r="AS51" s="87"/>
      <c r="AT51" s="87"/>
      <c r="AU51" s="87"/>
      <c r="AV51" s="87"/>
      <c r="AW51" s="87"/>
      <c r="AX51" s="87"/>
      <c r="AY51" s="87"/>
      <c r="AZ51" s="87"/>
      <c r="BA51" s="87"/>
      <c r="BB51" s="87"/>
      <c r="BC51" s="87"/>
      <c r="BD51" s="87"/>
      <c r="BE51" s="87"/>
      <c r="BF51" s="87"/>
      <c r="BG51" s="87"/>
      <c r="BH51" s="87"/>
      <c r="BI51" s="87"/>
      <c r="BJ51" s="87"/>
      <c r="BK51" s="87"/>
      <c r="BL51" s="87"/>
      <c r="BM51" s="87"/>
      <c r="BN51" s="87"/>
      <c r="BO51" s="87"/>
    </row>
    <row r="52" spans="1:67" ht="66.75" customHeight="1" x14ac:dyDescent="0.25">
      <c r="A52" s="88">
        <v>48</v>
      </c>
      <c r="B52" s="354" t="s">
        <v>395</v>
      </c>
      <c r="C52" s="354" t="s">
        <v>260</v>
      </c>
      <c r="D52" s="354" t="s">
        <v>213</v>
      </c>
      <c r="E52" s="335" t="s">
        <v>48</v>
      </c>
      <c r="F52" s="77"/>
      <c r="G52" s="108"/>
      <c r="H52" s="76"/>
      <c r="I52" s="83">
        <v>4789</v>
      </c>
      <c r="J52" s="83">
        <f t="shared" si="5"/>
        <v>4789</v>
      </c>
      <c r="K52" s="78">
        <f t="shared" si="6"/>
        <v>100</v>
      </c>
      <c r="L52" s="105">
        <v>0</v>
      </c>
      <c r="M52" s="110"/>
      <c r="N52" s="107">
        <v>41394</v>
      </c>
      <c r="O52" s="77" t="s">
        <v>99</v>
      </c>
      <c r="P52" s="76"/>
      <c r="Q52" s="76"/>
      <c r="R52" s="76"/>
      <c r="S52" s="76"/>
      <c r="T52" s="76"/>
      <c r="U52" s="87"/>
      <c r="V52" s="87"/>
      <c r="W52" s="87"/>
      <c r="X52" s="87"/>
      <c r="Y52" s="87"/>
      <c r="Z52" s="87"/>
      <c r="AA52" s="87"/>
      <c r="AB52" s="87"/>
      <c r="AC52" s="87"/>
      <c r="AD52" s="87"/>
      <c r="AE52" s="87"/>
      <c r="AF52" s="87"/>
      <c r="AG52" s="87"/>
      <c r="AH52" s="87"/>
      <c r="AI52" s="87"/>
      <c r="AJ52" s="87"/>
      <c r="AK52" s="87"/>
      <c r="AL52" s="87"/>
      <c r="AM52" s="87"/>
      <c r="AN52" s="87"/>
      <c r="AO52" s="87"/>
      <c r="AP52" s="87"/>
      <c r="AQ52" s="87"/>
      <c r="AR52" s="87"/>
      <c r="AS52" s="87"/>
      <c r="AT52" s="87"/>
      <c r="AU52" s="87"/>
      <c r="AV52" s="87"/>
      <c r="AW52" s="87"/>
      <c r="AX52" s="87"/>
      <c r="AY52" s="87"/>
      <c r="AZ52" s="87"/>
      <c r="BA52" s="87"/>
      <c r="BB52" s="87"/>
      <c r="BC52" s="87"/>
      <c r="BD52" s="87"/>
      <c r="BE52" s="87"/>
      <c r="BF52" s="87"/>
      <c r="BG52" s="87"/>
      <c r="BH52" s="87"/>
      <c r="BI52" s="87"/>
      <c r="BJ52" s="87"/>
      <c r="BK52" s="87"/>
      <c r="BL52" s="87"/>
      <c r="BM52" s="87"/>
      <c r="BN52" s="87"/>
      <c r="BO52" s="87"/>
    </row>
    <row r="53" spans="1:67" ht="61.5" customHeight="1" x14ac:dyDescent="0.25">
      <c r="A53" s="88">
        <v>49</v>
      </c>
      <c r="B53" s="354" t="s">
        <v>396</v>
      </c>
      <c r="C53" s="354" t="s">
        <v>261</v>
      </c>
      <c r="D53" s="354" t="s">
        <v>213</v>
      </c>
      <c r="E53" s="335" t="s">
        <v>48</v>
      </c>
      <c r="F53" s="88"/>
      <c r="G53" s="77"/>
      <c r="H53" s="76">
        <v>924</v>
      </c>
      <c r="I53" s="83">
        <v>32005</v>
      </c>
      <c r="J53" s="83">
        <f t="shared" si="5"/>
        <v>32005</v>
      </c>
      <c r="K53" s="78">
        <f t="shared" si="6"/>
        <v>100</v>
      </c>
      <c r="L53" s="105">
        <v>0</v>
      </c>
      <c r="M53" s="110"/>
      <c r="N53" s="107">
        <v>41394</v>
      </c>
      <c r="O53" s="77" t="s">
        <v>99</v>
      </c>
      <c r="P53" s="76"/>
      <c r="Q53" s="76"/>
      <c r="R53" s="76"/>
      <c r="S53" s="76"/>
      <c r="T53" s="76"/>
      <c r="U53" s="87"/>
      <c r="V53" s="87"/>
      <c r="W53" s="87"/>
      <c r="X53" s="87"/>
      <c r="Y53" s="87"/>
      <c r="Z53" s="87"/>
      <c r="AA53" s="87"/>
      <c r="AB53" s="87"/>
      <c r="AC53" s="87"/>
      <c r="AD53" s="87"/>
      <c r="AE53" s="87"/>
      <c r="AF53" s="87"/>
      <c r="AG53" s="87"/>
      <c r="AH53" s="87"/>
      <c r="AI53" s="87"/>
      <c r="AJ53" s="87"/>
      <c r="AK53" s="87"/>
      <c r="AL53" s="87"/>
      <c r="AM53" s="87"/>
      <c r="AN53" s="87"/>
      <c r="AO53" s="87"/>
      <c r="AP53" s="87"/>
      <c r="AQ53" s="87"/>
      <c r="AR53" s="87"/>
      <c r="AS53" s="87"/>
      <c r="AT53" s="87"/>
      <c r="AU53" s="87"/>
      <c r="AV53" s="87"/>
      <c r="AW53" s="87"/>
      <c r="AX53" s="87"/>
      <c r="AY53" s="87"/>
      <c r="AZ53" s="87"/>
      <c r="BA53" s="87"/>
      <c r="BB53" s="87"/>
      <c r="BC53" s="87"/>
      <c r="BD53" s="87"/>
      <c r="BE53" s="87"/>
      <c r="BF53" s="87"/>
      <c r="BG53" s="87"/>
      <c r="BH53" s="87"/>
      <c r="BI53" s="87"/>
      <c r="BJ53" s="87"/>
      <c r="BK53" s="87"/>
      <c r="BL53" s="87"/>
      <c r="BM53" s="87"/>
      <c r="BN53" s="87"/>
      <c r="BO53" s="87"/>
    </row>
    <row r="54" spans="1:67" ht="69" customHeight="1" x14ac:dyDescent="0.25">
      <c r="A54" s="193">
        <v>50</v>
      </c>
      <c r="B54" s="354" t="s">
        <v>397</v>
      </c>
      <c r="C54" s="354" t="s">
        <v>262</v>
      </c>
      <c r="D54" s="354" t="s">
        <v>213</v>
      </c>
      <c r="E54" s="335" t="s">
        <v>48</v>
      </c>
      <c r="F54" s="88"/>
      <c r="G54" s="77"/>
      <c r="H54" s="76">
        <v>60</v>
      </c>
      <c r="I54" s="83">
        <v>63700</v>
      </c>
      <c r="J54" s="83">
        <f t="shared" si="5"/>
        <v>63700</v>
      </c>
      <c r="K54" s="78">
        <f t="shared" si="6"/>
        <v>100</v>
      </c>
      <c r="L54" s="105">
        <v>0</v>
      </c>
      <c r="M54" s="110"/>
      <c r="N54" s="107">
        <v>41394</v>
      </c>
      <c r="O54" s="77" t="s">
        <v>99</v>
      </c>
      <c r="P54" s="76"/>
      <c r="Q54" s="76"/>
      <c r="R54" s="76"/>
      <c r="S54" s="76"/>
      <c r="T54" s="76"/>
      <c r="U54" s="87"/>
      <c r="V54" s="87"/>
      <c r="W54" s="87"/>
      <c r="X54" s="87"/>
      <c r="Y54" s="87"/>
      <c r="Z54" s="87"/>
      <c r="AA54" s="87"/>
      <c r="AB54" s="87"/>
      <c r="AC54" s="87"/>
      <c r="AD54" s="87"/>
      <c r="AE54" s="87"/>
      <c r="AF54" s="87"/>
      <c r="AG54" s="87"/>
      <c r="AH54" s="87"/>
      <c r="AI54" s="87"/>
      <c r="AJ54" s="87"/>
      <c r="AK54" s="87"/>
      <c r="AL54" s="87"/>
      <c r="AM54" s="87"/>
      <c r="AN54" s="87"/>
      <c r="AO54" s="87"/>
      <c r="AP54" s="87"/>
      <c r="AQ54" s="87"/>
      <c r="AR54" s="87"/>
      <c r="AS54" s="87"/>
      <c r="AT54" s="87"/>
      <c r="AU54" s="87"/>
      <c r="AV54" s="87"/>
      <c r="AW54" s="87"/>
      <c r="AX54" s="87"/>
      <c r="AY54" s="87"/>
      <c r="AZ54" s="87"/>
      <c r="BA54" s="87"/>
      <c r="BB54" s="87"/>
      <c r="BC54" s="87"/>
      <c r="BD54" s="87"/>
      <c r="BE54" s="87"/>
      <c r="BF54" s="87"/>
      <c r="BG54" s="87"/>
      <c r="BH54" s="87"/>
      <c r="BI54" s="87"/>
      <c r="BJ54" s="87"/>
      <c r="BK54" s="87"/>
      <c r="BL54" s="87"/>
      <c r="BM54" s="87"/>
      <c r="BN54" s="87"/>
      <c r="BO54" s="87"/>
    </row>
    <row r="55" spans="1:67" ht="66" customHeight="1" x14ac:dyDescent="0.25">
      <c r="A55" s="88">
        <v>51</v>
      </c>
      <c r="B55" s="354" t="s">
        <v>398</v>
      </c>
      <c r="C55" s="354" t="s">
        <v>263</v>
      </c>
      <c r="D55" s="354" t="s">
        <v>214</v>
      </c>
      <c r="E55" s="335" t="s">
        <v>48</v>
      </c>
      <c r="F55" s="88" t="s">
        <v>292</v>
      </c>
      <c r="G55" s="77">
        <v>105.3</v>
      </c>
      <c r="H55" s="76"/>
      <c r="I55" s="83">
        <v>100900</v>
      </c>
      <c r="J55" s="83">
        <f t="shared" si="5"/>
        <v>100900</v>
      </c>
      <c r="K55" s="78">
        <f t="shared" si="6"/>
        <v>100</v>
      </c>
      <c r="L55" s="105">
        <v>0</v>
      </c>
      <c r="M55" s="110"/>
      <c r="N55" s="107">
        <v>41394</v>
      </c>
      <c r="O55" s="77" t="s">
        <v>227</v>
      </c>
      <c r="P55" s="76"/>
      <c r="Q55" s="76"/>
      <c r="R55" s="76"/>
      <c r="S55" s="76"/>
      <c r="T55" s="76"/>
      <c r="U55" s="87"/>
      <c r="V55" s="87"/>
      <c r="W55" s="87"/>
      <c r="X55" s="87"/>
      <c r="Y55" s="87"/>
      <c r="Z55" s="87"/>
      <c r="AA55" s="87"/>
      <c r="AB55" s="87"/>
      <c r="AC55" s="87"/>
      <c r="AD55" s="87"/>
      <c r="AE55" s="87"/>
      <c r="AF55" s="87"/>
      <c r="AG55" s="87"/>
      <c r="AH55" s="87"/>
      <c r="AI55" s="87"/>
      <c r="AJ55" s="87"/>
      <c r="AK55" s="87"/>
      <c r="AL55" s="87"/>
      <c r="AM55" s="87"/>
      <c r="AN55" s="87"/>
      <c r="AO55" s="87"/>
      <c r="AP55" s="87"/>
      <c r="AQ55" s="87"/>
      <c r="AR55" s="87"/>
      <c r="AS55" s="87"/>
      <c r="AT55" s="87"/>
      <c r="AU55" s="87"/>
      <c r="AV55" s="87"/>
      <c r="AW55" s="87"/>
      <c r="AX55" s="87"/>
      <c r="AY55" s="87"/>
      <c r="AZ55" s="87"/>
      <c r="BA55" s="87"/>
      <c r="BB55" s="87"/>
      <c r="BC55" s="87"/>
      <c r="BD55" s="87"/>
      <c r="BE55" s="87"/>
      <c r="BF55" s="87"/>
      <c r="BG55" s="87"/>
      <c r="BH55" s="87"/>
      <c r="BI55" s="87"/>
      <c r="BJ55" s="87"/>
      <c r="BK55" s="87"/>
      <c r="BL55" s="87"/>
      <c r="BM55" s="87"/>
      <c r="BN55" s="87"/>
      <c r="BO55" s="87"/>
    </row>
    <row r="56" spans="1:67" ht="61.5" customHeight="1" x14ac:dyDescent="0.25">
      <c r="A56" s="88">
        <v>52</v>
      </c>
      <c r="B56" s="354" t="s">
        <v>399</v>
      </c>
      <c r="C56" s="354" t="s">
        <v>264</v>
      </c>
      <c r="D56" s="354" t="s">
        <v>215</v>
      </c>
      <c r="E56" s="335" t="s">
        <v>48</v>
      </c>
      <c r="F56" s="88" t="s">
        <v>293</v>
      </c>
      <c r="G56" s="77">
        <v>25.9</v>
      </c>
      <c r="H56" s="76"/>
      <c r="I56" s="83">
        <v>0.01</v>
      </c>
      <c r="J56" s="83">
        <f t="shared" si="5"/>
        <v>0.01</v>
      </c>
      <c r="K56" s="78">
        <f t="shared" si="6"/>
        <v>100</v>
      </c>
      <c r="L56" s="105">
        <v>0</v>
      </c>
      <c r="M56" s="110"/>
      <c r="N56" s="107">
        <v>41394</v>
      </c>
      <c r="O56" s="77" t="s">
        <v>228</v>
      </c>
      <c r="P56" s="76"/>
      <c r="Q56" s="76" t="s">
        <v>1527</v>
      </c>
      <c r="R56" s="76"/>
      <c r="S56" s="76"/>
      <c r="T56" s="76" t="s">
        <v>1528</v>
      </c>
      <c r="U56" s="87"/>
      <c r="V56" s="87"/>
      <c r="W56" s="87"/>
      <c r="X56" s="87"/>
      <c r="Y56" s="87"/>
      <c r="Z56" s="87"/>
      <c r="AA56" s="87"/>
      <c r="AB56" s="87"/>
      <c r="AC56" s="87"/>
      <c r="AD56" s="87"/>
      <c r="AE56" s="87"/>
      <c r="AF56" s="87"/>
      <c r="AG56" s="87"/>
      <c r="AH56" s="87"/>
      <c r="AI56" s="87"/>
      <c r="AJ56" s="87"/>
      <c r="AK56" s="87"/>
      <c r="AL56" s="87"/>
      <c r="AM56" s="87"/>
      <c r="AN56" s="87"/>
      <c r="AO56" s="87"/>
      <c r="AP56" s="87"/>
      <c r="AQ56" s="87"/>
      <c r="AR56" s="87"/>
      <c r="AS56" s="87"/>
      <c r="AT56" s="87"/>
      <c r="AU56" s="87"/>
      <c r="AV56" s="87"/>
      <c r="AW56" s="87"/>
      <c r="AX56" s="87"/>
      <c r="AY56" s="87"/>
      <c r="AZ56" s="87"/>
      <c r="BA56" s="87"/>
      <c r="BB56" s="87"/>
      <c r="BC56" s="87"/>
      <c r="BD56" s="87"/>
      <c r="BE56" s="87"/>
      <c r="BF56" s="87"/>
      <c r="BG56" s="87"/>
      <c r="BH56" s="87"/>
      <c r="BI56" s="87"/>
      <c r="BJ56" s="87"/>
      <c r="BK56" s="87"/>
      <c r="BL56" s="87"/>
      <c r="BM56" s="87"/>
      <c r="BN56" s="87"/>
      <c r="BO56" s="87"/>
    </row>
    <row r="57" spans="1:67" s="87" customFormat="1" x14ac:dyDescent="0.25">
      <c r="A57" s="193"/>
      <c r="B57" s="84"/>
      <c r="C57" s="354"/>
      <c r="D57" s="354"/>
      <c r="E57" s="335"/>
      <c r="F57" s="77"/>
      <c r="G57" s="89"/>
      <c r="H57" s="77"/>
      <c r="I57" s="83"/>
      <c r="J57" s="83"/>
      <c r="K57" s="78"/>
      <c r="L57" s="83"/>
      <c r="M57" s="90"/>
      <c r="N57" s="79"/>
      <c r="O57" s="77"/>
      <c r="P57" s="91"/>
      <c r="Q57" s="77"/>
      <c r="R57" s="90"/>
      <c r="S57" s="90"/>
      <c r="T57" s="90"/>
    </row>
    <row r="58" spans="1:67" x14ac:dyDescent="0.25">
      <c r="A58" s="76" t="s">
        <v>66</v>
      </c>
      <c r="B58" s="354"/>
      <c r="C58" s="354"/>
      <c r="D58" s="354"/>
      <c r="E58" s="354"/>
      <c r="F58" s="76"/>
      <c r="G58" s="77"/>
      <c r="H58" s="76"/>
      <c r="I58" s="83">
        <f>SUM(I5:I57)</f>
        <v>46696076.880000003</v>
      </c>
      <c r="J58" s="83"/>
      <c r="K58" s="83"/>
      <c r="L58" s="83">
        <f>SUM(L5:L57)</f>
        <v>37105860.600000001</v>
      </c>
      <c r="M58" s="76"/>
      <c r="N58" s="107"/>
      <c r="O58" s="77"/>
      <c r="P58" s="76"/>
      <c r="Q58" s="76"/>
      <c r="R58" s="76"/>
      <c r="S58" s="76"/>
      <c r="T58" s="76"/>
      <c r="U58" s="87"/>
      <c r="V58" s="87"/>
      <c r="W58" s="87"/>
      <c r="X58" s="87"/>
      <c r="Y58" s="87"/>
      <c r="Z58" s="87"/>
      <c r="AA58" s="87"/>
      <c r="AB58" s="87"/>
      <c r="AC58" s="87"/>
      <c r="AD58" s="87"/>
      <c r="AE58" s="87"/>
      <c r="AF58" s="87"/>
      <c r="AG58" s="87"/>
      <c r="AH58" s="87"/>
      <c r="AI58" s="87"/>
      <c r="AJ58" s="87"/>
      <c r="AK58" s="87"/>
      <c r="AL58" s="87"/>
      <c r="AM58" s="87"/>
      <c r="AN58" s="87"/>
      <c r="AO58" s="87"/>
      <c r="AP58" s="87"/>
      <c r="AQ58" s="87"/>
      <c r="AR58" s="87"/>
      <c r="AS58" s="87"/>
      <c r="AT58" s="87"/>
      <c r="AU58" s="87"/>
      <c r="AV58" s="87"/>
      <c r="AW58" s="87"/>
      <c r="AX58" s="87"/>
      <c r="AY58" s="87"/>
      <c r="AZ58" s="87"/>
      <c r="BA58" s="87"/>
      <c r="BB58" s="87"/>
      <c r="BC58" s="87"/>
      <c r="BD58" s="87"/>
      <c r="BE58" s="87"/>
      <c r="BF58" s="87"/>
      <c r="BG58" s="87"/>
      <c r="BH58" s="87"/>
      <c r="BI58" s="87"/>
      <c r="BJ58" s="87"/>
      <c r="BK58" s="87"/>
      <c r="BL58" s="87"/>
      <c r="BM58" s="87"/>
      <c r="BN58" s="87"/>
      <c r="BO58" s="87"/>
    </row>
    <row r="59" spans="1:67" x14ac:dyDescent="0.25">
      <c r="A59" s="76"/>
      <c r="B59" s="354"/>
      <c r="C59" s="354"/>
      <c r="D59" s="354"/>
      <c r="E59" s="354"/>
      <c r="F59" s="76"/>
      <c r="G59" s="77"/>
      <c r="H59" s="76"/>
      <c r="I59" s="83"/>
      <c r="J59" s="105"/>
      <c r="K59" s="88"/>
      <c r="L59" s="105"/>
      <c r="M59" s="76"/>
      <c r="N59" s="107"/>
      <c r="O59" s="77"/>
      <c r="P59" s="76"/>
      <c r="Q59" s="76"/>
      <c r="R59" s="76"/>
      <c r="S59" s="76"/>
      <c r="T59" s="76"/>
      <c r="U59" s="87"/>
      <c r="V59" s="87"/>
      <c r="W59" s="87"/>
      <c r="X59" s="87"/>
      <c r="Y59" s="87"/>
      <c r="Z59" s="87"/>
      <c r="AA59" s="87"/>
      <c r="AB59" s="87"/>
      <c r="AC59" s="87"/>
      <c r="AD59" s="87"/>
      <c r="AE59" s="87"/>
      <c r="AF59" s="87"/>
      <c r="AG59" s="87"/>
      <c r="AH59" s="87"/>
      <c r="AI59" s="87"/>
      <c r="AJ59" s="87"/>
      <c r="AK59" s="87"/>
      <c r="AL59" s="87"/>
      <c r="AM59" s="87"/>
      <c r="AN59" s="87"/>
      <c r="AO59" s="87"/>
      <c r="AP59" s="87"/>
      <c r="AQ59" s="87"/>
      <c r="AR59" s="87"/>
      <c r="AS59" s="87"/>
      <c r="AT59" s="87"/>
      <c r="AU59" s="87"/>
      <c r="AV59" s="87"/>
      <c r="AW59" s="87"/>
      <c r="AX59" s="87"/>
      <c r="AY59" s="87"/>
      <c r="AZ59" s="87"/>
      <c r="BA59" s="87"/>
      <c r="BB59" s="87"/>
      <c r="BC59" s="87"/>
      <c r="BD59" s="87"/>
      <c r="BE59" s="87"/>
      <c r="BF59" s="87"/>
      <c r="BG59" s="87"/>
      <c r="BH59" s="87"/>
      <c r="BI59" s="87"/>
      <c r="BJ59" s="87"/>
      <c r="BK59" s="87"/>
      <c r="BL59" s="87"/>
      <c r="BM59" s="87"/>
      <c r="BN59" s="87"/>
      <c r="BO59" s="87"/>
    </row>
    <row r="60" spans="1:67" ht="70.5" customHeight="1" x14ac:dyDescent="0.25">
      <c r="A60" s="88">
        <v>53</v>
      </c>
      <c r="B60" s="84" t="s">
        <v>334</v>
      </c>
      <c r="C60" s="354" t="s">
        <v>234</v>
      </c>
      <c r="D60" s="354" t="s">
        <v>150</v>
      </c>
      <c r="E60" s="354" t="s">
        <v>185</v>
      </c>
      <c r="F60" s="77" t="s">
        <v>1552</v>
      </c>
      <c r="G60" s="88">
        <v>184</v>
      </c>
      <c r="H60" s="76"/>
      <c r="I60" s="83">
        <v>177337.8</v>
      </c>
      <c r="J60" s="83">
        <f t="shared" ref="J60:J67" si="7">I60-L60</f>
        <v>177337.8</v>
      </c>
      <c r="K60" s="78">
        <f t="shared" ref="K60:K67" si="8">J60/I60*100</f>
        <v>100</v>
      </c>
      <c r="L60" s="83">
        <v>0</v>
      </c>
      <c r="M60" s="76"/>
      <c r="N60" s="107">
        <v>39003</v>
      </c>
      <c r="O60" s="77" t="s">
        <v>1558</v>
      </c>
      <c r="P60" s="76"/>
      <c r="Q60" s="76"/>
      <c r="R60" s="77" t="s">
        <v>1565</v>
      </c>
      <c r="S60" s="76"/>
      <c r="T60" s="76"/>
      <c r="U60" s="87"/>
      <c r="V60" s="87"/>
      <c r="W60" s="87"/>
      <c r="X60" s="87"/>
      <c r="Y60" s="87"/>
      <c r="Z60" s="87"/>
      <c r="AA60" s="87"/>
      <c r="AB60" s="87"/>
      <c r="AC60" s="87"/>
      <c r="AD60" s="87"/>
      <c r="AE60" s="87"/>
      <c r="AF60" s="87"/>
      <c r="AG60" s="87"/>
      <c r="AH60" s="87"/>
      <c r="AI60" s="87"/>
      <c r="AJ60" s="87"/>
      <c r="AK60" s="87"/>
      <c r="AL60" s="87"/>
      <c r="AM60" s="87"/>
      <c r="AN60" s="87"/>
      <c r="AO60" s="87"/>
      <c r="AP60" s="87"/>
      <c r="AQ60" s="87"/>
      <c r="AR60" s="87"/>
      <c r="AS60" s="87"/>
      <c r="AT60" s="87"/>
      <c r="AU60" s="87"/>
      <c r="AV60" s="87"/>
      <c r="AW60" s="87"/>
      <c r="AX60" s="87"/>
      <c r="AY60" s="87"/>
      <c r="AZ60" s="87"/>
      <c r="BA60" s="87"/>
      <c r="BB60" s="87"/>
      <c r="BC60" s="87"/>
      <c r="BD60" s="87"/>
      <c r="BE60" s="87"/>
      <c r="BF60" s="87"/>
      <c r="BG60" s="87"/>
      <c r="BH60" s="87"/>
      <c r="BI60" s="87"/>
      <c r="BJ60" s="87"/>
      <c r="BK60" s="87"/>
      <c r="BL60" s="87"/>
      <c r="BM60" s="87"/>
      <c r="BN60" s="87"/>
      <c r="BO60" s="87"/>
    </row>
    <row r="61" spans="1:67" ht="78" customHeight="1" x14ac:dyDescent="0.25">
      <c r="A61" s="88">
        <v>54</v>
      </c>
      <c r="B61" s="84" t="s">
        <v>335</v>
      </c>
      <c r="C61" s="354" t="s">
        <v>235</v>
      </c>
      <c r="D61" s="354" t="s">
        <v>144</v>
      </c>
      <c r="E61" s="354" t="s">
        <v>185</v>
      </c>
      <c r="F61" s="77" t="s">
        <v>268</v>
      </c>
      <c r="G61" s="88">
        <v>498.3</v>
      </c>
      <c r="H61" s="76"/>
      <c r="I61" s="83">
        <v>1452100.61</v>
      </c>
      <c r="J61" s="83">
        <f t="shared" si="7"/>
        <v>696305.72000000009</v>
      </c>
      <c r="K61" s="78">
        <f t="shared" si="8"/>
        <v>47.951616796029036</v>
      </c>
      <c r="L61" s="83">
        <v>755794.89</v>
      </c>
      <c r="M61" s="76"/>
      <c r="N61" s="107">
        <v>39003</v>
      </c>
      <c r="O61" s="77" t="s">
        <v>1253</v>
      </c>
      <c r="P61" s="76"/>
      <c r="Q61" s="76"/>
      <c r="R61" s="77" t="s">
        <v>1652</v>
      </c>
      <c r="S61" s="76"/>
      <c r="T61" s="76"/>
      <c r="U61" s="87"/>
      <c r="V61" s="87"/>
      <c r="W61" s="87"/>
      <c r="X61" s="87"/>
      <c r="Y61" s="87"/>
      <c r="Z61" s="87"/>
      <c r="AA61" s="87"/>
      <c r="AB61" s="87"/>
      <c r="AC61" s="87"/>
      <c r="AD61" s="87"/>
      <c r="AE61" s="87"/>
      <c r="AF61" s="87"/>
      <c r="AG61" s="87"/>
      <c r="AH61" s="87"/>
      <c r="AI61" s="87"/>
      <c r="AJ61" s="87"/>
      <c r="AK61" s="87"/>
      <c r="AL61" s="87"/>
      <c r="AM61" s="87"/>
      <c r="AN61" s="87"/>
      <c r="AO61" s="87"/>
      <c r="AP61" s="87"/>
      <c r="AQ61" s="87"/>
      <c r="AR61" s="87"/>
      <c r="AS61" s="87"/>
      <c r="AT61" s="87"/>
      <c r="AU61" s="87"/>
      <c r="AV61" s="87"/>
      <c r="AW61" s="87"/>
      <c r="AX61" s="87"/>
      <c r="AY61" s="87"/>
      <c r="AZ61" s="87"/>
      <c r="BA61" s="87"/>
      <c r="BB61" s="87"/>
      <c r="BC61" s="87"/>
      <c r="BD61" s="87"/>
      <c r="BE61" s="87"/>
      <c r="BF61" s="87"/>
      <c r="BG61" s="87"/>
      <c r="BH61" s="87"/>
      <c r="BI61" s="87"/>
      <c r="BJ61" s="87"/>
      <c r="BK61" s="87"/>
      <c r="BL61" s="87"/>
      <c r="BM61" s="87"/>
      <c r="BN61" s="87"/>
      <c r="BO61" s="87"/>
    </row>
    <row r="62" spans="1:67" ht="89.25" customHeight="1" x14ac:dyDescent="0.25">
      <c r="A62" s="88">
        <v>55</v>
      </c>
      <c r="B62" s="84" t="s">
        <v>336</v>
      </c>
      <c r="C62" s="354" t="s">
        <v>1485</v>
      </c>
      <c r="D62" s="354" t="s">
        <v>186</v>
      </c>
      <c r="E62" s="354" t="s">
        <v>185</v>
      </c>
      <c r="F62" s="88" t="s">
        <v>269</v>
      </c>
      <c r="G62" s="88">
        <v>188.1</v>
      </c>
      <c r="H62" s="108"/>
      <c r="I62" s="83">
        <v>895870</v>
      </c>
      <c r="J62" s="83">
        <f t="shared" si="7"/>
        <v>895870</v>
      </c>
      <c r="K62" s="78">
        <f t="shared" si="8"/>
        <v>100</v>
      </c>
      <c r="L62" s="83">
        <v>0</v>
      </c>
      <c r="M62" s="105">
        <v>2190705.9700000002</v>
      </c>
      <c r="N62" s="107">
        <v>40211</v>
      </c>
      <c r="O62" s="77" t="s">
        <v>1250</v>
      </c>
      <c r="P62" s="76"/>
      <c r="Q62" s="76"/>
      <c r="R62" s="77" t="s">
        <v>1649</v>
      </c>
      <c r="S62" s="356" t="s">
        <v>1650</v>
      </c>
      <c r="T62" s="76"/>
      <c r="U62" s="87"/>
      <c r="V62" s="87"/>
      <c r="W62" s="87"/>
      <c r="X62" s="87"/>
      <c r="Y62" s="87"/>
      <c r="Z62" s="87"/>
      <c r="AA62" s="87"/>
      <c r="AB62" s="87"/>
      <c r="AC62" s="87"/>
      <c r="AD62" s="87"/>
      <c r="AE62" s="87"/>
      <c r="AF62" s="87"/>
      <c r="AG62" s="87"/>
      <c r="AH62" s="87"/>
      <c r="AI62" s="87"/>
      <c r="AJ62" s="87"/>
      <c r="AK62" s="87"/>
      <c r="AL62" s="87"/>
      <c r="AM62" s="87"/>
      <c r="AN62" s="87"/>
      <c r="AO62" s="87"/>
      <c r="AP62" s="87"/>
      <c r="AQ62" s="87"/>
      <c r="AR62" s="87"/>
      <c r="AS62" s="87"/>
      <c r="AT62" s="87"/>
      <c r="AU62" s="87"/>
      <c r="AV62" s="87"/>
      <c r="AW62" s="87"/>
      <c r="AX62" s="87"/>
      <c r="AY62" s="87"/>
      <c r="AZ62" s="87"/>
      <c r="BA62" s="87"/>
      <c r="BB62" s="87"/>
      <c r="BC62" s="87"/>
      <c r="BD62" s="87"/>
      <c r="BE62" s="87"/>
      <c r="BF62" s="87"/>
      <c r="BG62" s="87"/>
      <c r="BH62" s="87"/>
      <c r="BI62" s="87"/>
      <c r="BJ62" s="87"/>
      <c r="BK62" s="87"/>
      <c r="BL62" s="87"/>
      <c r="BM62" s="87"/>
      <c r="BN62" s="87"/>
      <c r="BO62" s="87"/>
    </row>
    <row r="63" spans="1:67" ht="87" customHeight="1" x14ac:dyDescent="0.25">
      <c r="A63" s="88">
        <v>56</v>
      </c>
      <c r="B63" s="354" t="s">
        <v>364</v>
      </c>
      <c r="C63" s="354" t="s">
        <v>237</v>
      </c>
      <c r="D63" s="354" t="s">
        <v>194</v>
      </c>
      <c r="E63" s="354" t="s">
        <v>185</v>
      </c>
      <c r="F63" s="77" t="s">
        <v>266</v>
      </c>
      <c r="G63" s="77">
        <v>107.4</v>
      </c>
      <c r="H63" s="76"/>
      <c r="I63" s="83">
        <v>6500</v>
      </c>
      <c r="J63" s="83">
        <f t="shared" si="7"/>
        <v>6500</v>
      </c>
      <c r="K63" s="78">
        <f t="shared" si="8"/>
        <v>100</v>
      </c>
      <c r="L63" s="83">
        <v>0</v>
      </c>
      <c r="M63" s="105">
        <v>3759824.83</v>
      </c>
      <c r="N63" s="107">
        <v>39003</v>
      </c>
      <c r="O63" s="77" t="s">
        <v>1331</v>
      </c>
      <c r="P63" s="76"/>
      <c r="Q63" s="76"/>
      <c r="R63" s="77" t="s">
        <v>1653</v>
      </c>
      <c r="S63" s="76"/>
      <c r="T63" s="76"/>
      <c r="U63" s="87"/>
      <c r="V63" s="87"/>
      <c r="W63" s="87"/>
      <c r="X63" s="87"/>
      <c r="Y63" s="87"/>
      <c r="Z63" s="87"/>
      <c r="AA63" s="87"/>
      <c r="AB63" s="87"/>
      <c r="AC63" s="87"/>
      <c r="AD63" s="87"/>
      <c r="AE63" s="87"/>
      <c r="AF63" s="87"/>
      <c r="AG63" s="87"/>
      <c r="AH63" s="87"/>
      <c r="AI63" s="87"/>
      <c r="AJ63" s="87"/>
      <c r="AK63" s="87"/>
      <c r="AL63" s="87"/>
      <c r="AM63" s="87"/>
      <c r="AN63" s="87"/>
      <c r="AO63" s="87"/>
      <c r="AP63" s="87"/>
      <c r="AQ63" s="87"/>
      <c r="AR63" s="87"/>
      <c r="AS63" s="87"/>
      <c r="AT63" s="87"/>
      <c r="AU63" s="87"/>
      <c r="AV63" s="87"/>
      <c r="AW63" s="87"/>
      <c r="AX63" s="87"/>
      <c r="AY63" s="87"/>
      <c r="AZ63" s="87"/>
      <c r="BA63" s="87"/>
      <c r="BB63" s="87"/>
      <c r="BC63" s="87"/>
      <c r="BD63" s="87"/>
      <c r="BE63" s="87"/>
      <c r="BF63" s="87"/>
      <c r="BG63" s="87"/>
      <c r="BH63" s="87"/>
      <c r="BI63" s="87"/>
      <c r="BJ63" s="87"/>
      <c r="BK63" s="87"/>
      <c r="BL63" s="87"/>
      <c r="BM63" s="87"/>
      <c r="BN63" s="87"/>
      <c r="BO63" s="87"/>
    </row>
    <row r="64" spans="1:67" ht="63.75" x14ac:dyDescent="0.25">
      <c r="A64" s="193">
        <v>57</v>
      </c>
      <c r="B64" s="354" t="s">
        <v>378</v>
      </c>
      <c r="C64" s="354" t="s">
        <v>241</v>
      </c>
      <c r="D64" s="354" t="s">
        <v>194</v>
      </c>
      <c r="E64" s="354" t="s">
        <v>185</v>
      </c>
      <c r="F64" s="77" t="s">
        <v>1554</v>
      </c>
      <c r="G64" s="77">
        <v>3</v>
      </c>
      <c r="H64" s="76"/>
      <c r="I64" s="105">
        <v>150</v>
      </c>
      <c r="J64" s="105">
        <f t="shared" si="7"/>
        <v>82.53</v>
      </c>
      <c r="K64" s="106">
        <f t="shared" si="8"/>
        <v>55.02</v>
      </c>
      <c r="L64" s="105">
        <v>67.47</v>
      </c>
      <c r="M64" s="110"/>
      <c r="N64" s="107">
        <v>39003</v>
      </c>
      <c r="O64" s="77" t="s">
        <v>1568</v>
      </c>
      <c r="P64" s="76"/>
      <c r="Q64" s="76"/>
      <c r="R64" s="77" t="s">
        <v>1653</v>
      </c>
      <c r="S64" s="76"/>
      <c r="T64" s="76"/>
      <c r="U64" s="87"/>
      <c r="V64" s="87"/>
      <c r="W64" s="87"/>
      <c r="X64" s="87"/>
      <c r="Y64" s="87"/>
      <c r="Z64" s="87"/>
      <c r="AA64" s="87"/>
      <c r="AB64" s="87"/>
      <c r="AC64" s="87"/>
      <c r="AD64" s="87"/>
      <c r="AE64" s="87"/>
      <c r="AF64" s="87"/>
      <c r="AG64" s="87"/>
      <c r="AH64" s="87"/>
      <c r="AI64" s="87"/>
      <c r="AJ64" s="87"/>
      <c r="AK64" s="87"/>
      <c r="AL64" s="87"/>
      <c r="AM64" s="87"/>
      <c r="AN64" s="87"/>
      <c r="AO64" s="87"/>
      <c r="AP64" s="87"/>
      <c r="AQ64" s="87"/>
      <c r="AR64" s="87"/>
      <c r="AS64" s="87"/>
      <c r="AT64" s="87"/>
      <c r="AU64" s="87"/>
      <c r="AV64" s="87"/>
      <c r="AW64" s="87"/>
      <c r="AX64" s="87"/>
      <c r="AY64" s="87"/>
      <c r="AZ64" s="87"/>
      <c r="BA64" s="87"/>
      <c r="BB64" s="87"/>
      <c r="BC64" s="87"/>
      <c r="BD64" s="87"/>
      <c r="BE64" s="87"/>
      <c r="BF64" s="87"/>
      <c r="BG64" s="87"/>
      <c r="BH64" s="87"/>
      <c r="BI64" s="87"/>
      <c r="BJ64" s="87"/>
      <c r="BK64" s="87"/>
      <c r="BL64" s="87"/>
      <c r="BM64" s="87"/>
      <c r="BN64" s="87"/>
      <c r="BO64" s="87"/>
    </row>
    <row r="65" spans="1:67" ht="92.25" customHeight="1" x14ac:dyDescent="0.25">
      <c r="A65" s="88">
        <v>58</v>
      </c>
      <c r="B65" s="354" t="s">
        <v>379</v>
      </c>
      <c r="C65" s="354" t="s">
        <v>247</v>
      </c>
      <c r="D65" s="354" t="s">
        <v>194</v>
      </c>
      <c r="E65" s="354" t="s">
        <v>185</v>
      </c>
      <c r="F65" s="77" t="s">
        <v>265</v>
      </c>
      <c r="G65" s="77">
        <v>308.3</v>
      </c>
      <c r="H65" s="76"/>
      <c r="I65" s="83">
        <v>8000</v>
      </c>
      <c r="J65" s="83">
        <f t="shared" si="7"/>
        <v>5821.6399999999994</v>
      </c>
      <c r="K65" s="78">
        <f t="shared" si="8"/>
        <v>72.770499999999998</v>
      </c>
      <c r="L65" s="83">
        <v>2178.36</v>
      </c>
      <c r="M65" s="105">
        <v>5357958.03</v>
      </c>
      <c r="N65" s="107">
        <v>39003</v>
      </c>
      <c r="O65" s="77" t="s">
        <v>1332</v>
      </c>
      <c r="P65" s="76"/>
      <c r="Q65" s="76"/>
      <c r="R65" s="77" t="s">
        <v>1653</v>
      </c>
      <c r="S65" s="76"/>
      <c r="T65" s="76"/>
      <c r="U65" s="87"/>
      <c r="V65" s="87"/>
      <c r="W65" s="87"/>
      <c r="X65" s="87"/>
      <c r="Y65" s="87"/>
      <c r="Z65" s="87"/>
      <c r="AA65" s="87"/>
      <c r="AB65" s="87"/>
      <c r="AC65" s="87"/>
      <c r="AD65" s="87"/>
      <c r="AE65" s="87"/>
      <c r="AF65" s="87"/>
      <c r="AG65" s="87"/>
      <c r="AH65" s="87"/>
      <c r="AI65" s="87"/>
      <c r="AJ65" s="87"/>
      <c r="AK65" s="87"/>
      <c r="AL65" s="87"/>
      <c r="AM65" s="87"/>
      <c r="AN65" s="87"/>
      <c r="AO65" s="87"/>
      <c r="AP65" s="87"/>
      <c r="AQ65" s="87"/>
      <c r="AR65" s="87"/>
      <c r="AS65" s="87"/>
      <c r="AT65" s="87"/>
      <c r="AU65" s="87"/>
      <c r="AV65" s="87"/>
      <c r="AW65" s="87"/>
      <c r="AX65" s="87"/>
      <c r="AY65" s="87"/>
      <c r="AZ65" s="87"/>
      <c r="BA65" s="87"/>
      <c r="BB65" s="87"/>
      <c r="BC65" s="87"/>
      <c r="BD65" s="87"/>
      <c r="BE65" s="87"/>
      <c r="BF65" s="87"/>
      <c r="BG65" s="87"/>
      <c r="BH65" s="87"/>
      <c r="BI65" s="87"/>
      <c r="BJ65" s="87"/>
      <c r="BK65" s="87"/>
      <c r="BL65" s="87"/>
      <c r="BM65" s="87"/>
      <c r="BN65" s="87"/>
      <c r="BO65" s="87"/>
    </row>
    <row r="66" spans="1:67" ht="89.25" customHeight="1" x14ac:dyDescent="0.25">
      <c r="A66" s="88">
        <v>59</v>
      </c>
      <c r="B66" s="354" t="s">
        <v>380</v>
      </c>
      <c r="C66" s="354" t="s">
        <v>246</v>
      </c>
      <c r="D66" s="354" t="s">
        <v>194</v>
      </c>
      <c r="E66" s="354" t="s">
        <v>185</v>
      </c>
      <c r="F66" s="76"/>
      <c r="G66" s="77"/>
      <c r="H66" s="76"/>
      <c r="I66" s="105">
        <v>2700</v>
      </c>
      <c r="J66" s="83">
        <f t="shared" si="7"/>
        <v>1965</v>
      </c>
      <c r="K66" s="78">
        <f t="shared" si="8"/>
        <v>72.777777777777771</v>
      </c>
      <c r="L66" s="105">
        <v>735</v>
      </c>
      <c r="M66" s="110"/>
      <c r="N66" s="107">
        <v>39003</v>
      </c>
      <c r="O66" s="77" t="s">
        <v>102</v>
      </c>
      <c r="P66" s="76"/>
      <c r="Q66" s="76"/>
      <c r="R66" s="77" t="s">
        <v>1653</v>
      </c>
      <c r="S66" s="76"/>
      <c r="T66" s="76"/>
      <c r="U66" s="87"/>
      <c r="V66" s="87"/>
      <c r="W66" s="87"/>
      <c r="X66" s="87"/>
      <c r="Y66" s="87"/>
      <c r="Z66" s="87"/>
      <c r="AA66" s="87"/>
      <c r="AB66" s="87"/>
      <c r="AC66" s="87"/>
      <c r="AD66" s="87"/>
      <c r="AE66" s="87"/>
      <c r="AF66" s="87"/>
      <c r="AG66" s="87"/>
      <c r="AH66" s="87"/>
      <c r="AI66" s="87"/>
      <c r="AJ66" s="87"/>
      <c r="AK66" s="87"/>
      <c r="AL66" s="87"/>
      <c r="AM66" s="87"/>
      <c r="AN66" s="87"/>
      <c r="AO66" s="87"/>
      <c r="AP66" s="87"/>
      <c r="AQ66" s="87"/>
      <c r="AR66" s="87"/>
      <c r="AS66" s="87"/>
      <c r="AT66" s="87"/>
      <c r="AU66" s="87"/>
      <c r="AV66" s="87"/>
      <c r="AW66" s="87"/>
      <c r="AX66" s="87"/>
      <c r="AY66" s="87"/>
      <c r="AZ66" s="87"/>
      <c r="BA66" s="87"/>
      <c r="BB66" s="87"/>
      <c r="BC66" s="87"/>
      <c r="BD66" s="87"/>
      <c r="BE66" s="87"/>
      <c r="BF66" s="87"/>
      <c r="BG66" s="87"/>
      <c r="BH66" s="87"/>
      <c r="BI66" s="87"/>
      <c r="BJ66" s="87"/>
      <c r="BK66" s="87"/>
      <c r="BL66" s="87"/>
      <c r="BM66" s="87"/>
      <c r="BN66" s="87"/>
      <c r="BO66" s="87"/>
    </row>
    <row r="67" spans="1:67" ht="76.5" customHeight="1" x14ac:dyDescent="0.25">
      <c r="A67" s="88">
        <v>60</v>
      </c>
      <c r="B67" s="354" t="s">
        <v>387</v>
      </c>
      <c r="C67" s="354" t="s">
        <v>254</v>
      </c>
      <c r="D67" s="354" t="s">
        <v>211</v>
      </c>
      <c r="E67" s="354" t="s">
        <v>185</v>
      </c>
      <c r="F67" s="76" t="s">
        <v>290</v>
      </c>
      <c r="G67" s="77">
        <v>118.7</v>
      </c>
      <c r="H67" s="76"/>
      <c r="I67" s="83">
        <v>0.01</v>
      </c>
      <c r="J67" s="83">
        <f t="shared" si="7"/>
        <v>0.01</v>
      </c>
      <c r="K67" s="78">
        <f t="shared" si="8"/>
        <v>100</v>
      </c>
      <c r="L67" s="83">
        <v>0</v>
      </c>
      <c r="M67" s="110"/>
      <c r="N67" s="107">
        <v>41394</v>
      </c>
      <c r="O67" s="77" t="s">
        <v>225</v>
      </c>
      <c r="P67" s="76"/>
      <c r="Q67" s="76"/>
      <c r="R67" s="77" t="s">
        <v>1653</v>
      </c>
      <c r="S67" s="76"/>
      <c r="T67" s="76"/>
      <c r="U67" s="87"/>
      <c r="V67" s="87"/>
      <c r="W67" s="87"/>
      <c r="X67" s="87"/>
      <c r="Y67" s="87"/>
      <c r="Z67" s="87"/>
      <c r="AA67" s="87"/>
      <c r="AB67" s="87"/>
      <c r="AC67" s="87"/>
      <c r="AD67" s="87"/>
      <c r="AE67" s="87"/>
      <c r="AF67" s="87"/>
      <c r="AG67" s="87"/>
      <c r="AH67" s="87"/>
      <c r="AI67" s="87"/>
      <c r="AJ67" s="87"/>
      <c r="AK67" s="87"/>
      <c r="AL67" s="87"/>
      <c r="AM67" s="87"/>
      <c r="AN67" s="87"/>
      <c r="AO67" s="87"/>
      <c r="AP67" s="87"/>
      <c r="AQ67" s="87"/>
      <c r="AR67" s="87"/>
      <c r="AS67" s="87"/>
      <c r="AT67" s="87"/>
      <c r="AU67" s="87"/>
      <c r="AV67" s="87"/>
      <c r="AW67" s="87"/>
      <c r="AX67" s="87"/>
      <c r="AY67" s="87"/>
      <c r="AZ67" s="87"/>
      <c r="BA67" s="87"/>
      <c r="BB67" s="87"/>
      <c r="BC67" s="87"/>
      <c r="BD67" s="87"/>
      <c r="BE67" s="87"/>
      <c r="BF67" s="87"/>
      <c r="BG67" s="87"/>
      <c r="BH67" s="87"/>
      <c r="BI67" s="87"/>
      <c r="BJ67" s="87"/>
      <c r="BK67" s="87"/>
      <c r="BL67" s="87"/>
      <c r="BM67" s="87"/>
      <c r="BN67" s="87"/>
      <c r="BO67" s="87"/>
    </row>
    <row r="68" spans="1:67" x14ac:dyDescent="0.25">
      <c r="A68" s="76" t="s">
        <v>66</v>
      </c>
      <c r="B68" s="354"/>
      <c r="C68" s="354"/>
      <c r="D68" s="354"/>
      <c r="E68" s="354"/>
      <c r="F68" s="76"/>
      <c r="G68" s="77"/>
      <c r="H68" s="76"/>
      <c r="I68" s="105">
        <f>SUM(I60:I67)</f>
        <v>2542658.42</v>
      </c>
      <c r="J68" s="83"/>
      <c r="K68" s="78"/>
      <c r="L68" s="105">
        <f>SUM(L60:L67)</f>
        <v>758775.72</v>
      </c>
      <c r="M68" s="76"/>
      <c r="N68" s="107"/>
      <c r="O68" s="195"/>
      <c r="P68" s="76"/>
      <c r="Q68" s="76"/>
      <c r="R68" s="76"/>
      <c r="S68" s="76"/>
      <c r="T68" s="76"/>
      <c r="U68" s="87"/>
      <c r="V68" s="87"/>
      <c r="W68" s="87"/>
      <c r="X68" s="87"/>
      <c r="Y68" s="87"/>
      <c r="Z68" s="87"/>
      <c r="AA68" s="87"/>
      <c r="AB68" s="87"/>
      <c r="AC68" s="87"/>
      <c r="AD68" s="87"/>
      <c r="AE68" s="87"/>
      <c r="AF68" s="87"/>
      <c r="AG68" s="87"/>
      <c r="AH68" s="87"/>
      <c r="AI68" s="87"/>
      <c r="AJ68" s="87"/>
      <c r="AK68" s="87"/>
      <c r="AL68" s="87"/>
      <c r="AM68" s="87"/>
      <c r="AN68" s="87"/>
      <c r="AO68" s="87"/>
      <c r="AP68" s="87"/>
      <c r="AQ68" s="87"/>
      <c r="AR68" s="87"/>
      <c r="AS68" s="87"/>
      <c r="AT68" s="87"/>
      <c r="AU68" s="87"/>
      <c r="AV68" s="87"/>
      <c r="AW68" s="87"/>
      <c r="AX68" s="87"/>
      <c r="AY68" s="87"/>
      <c r="AZ68" s="87"/>
      <c r="BA68" s="87"/>
      <c r="BB68" s="87"/>
      <c r="BC68" s="87"/>
      <c r="BD68" s="87"/>
      <c r="BE68" s="87"/>
      <c r="BF68" s="87"/>
      <c r="BG68" s="87"/>
      <c r="BH68" s="87"/>
      <c r="BI68" s="87"/>
      <c r="BJ68" s="87"/>
      <c r="BK68" s="87"/>
      <c r="BL68" s="87"/>
      <c r="BM68" s="87"/>
      <c r="BN68" s="87"/>
      <c r="BO68" s="87"/>
    </row>
    <row r="69" spans="1:67" x14ac:dyDescent="0.25">
      <c r="A69" s="76"/>
      <c r="B69" s="354"/>
      <c r="C69" s="354"/>
      <c r="D69" s="354"/>
      <c r="E69" s="354"/>
      <c r="F69" s="76"/>
      <c r="G69" s="77"/>
      <c r="H69" s="76"/>
      <c r="I69" s="105"/>
      <c r="J69" s="83"/>
      <c r="K69" s="78"/>
      <c r="L69" s="105"/>
      <c r="M69" s="76"/>
      <c r="N69" s="107"/>
      <c r="O69" s="195"/>
      <c r="P69" s="76"/>
      <c r="Q69" s="76"/>
      <c r="R69" s="76"/>
      <c r="S69" s="76"/>
      <c r="T69" s="76"/>
      <c r="U69" s="87"/>
      <c r="V69" s="87"/>
      <c r="W69" s="87"/>
      <c r="X69" s="87"/>
      <c r="Y69" s="87"/>
      <c r="Z69" s="87"/>
      <c r="AA69" s="87"/>
      <c r="AB69" s="87"/>
      <c r="AC69" s="87"/>
      <c r="AD69" s="87"/>
      <c r="AE69" s="87"/>
      <c r="AF69" s="87"/>
      <c r="AG69" s="87"/>
      <c r="AH69" s="87"/>
      <c r="AI69" s="87"/>
      <c r="AJ69" s="87"/>
      <c r="AK69" s="87"/>
      <c r="AL69" s="87"/>
      <c r="AM69" s="87"/>
      <c r="AN69" s="87"/>
      <c r="AO69" s="87"/>
      <c r="AP69" s="87"/>
      <c r="AQ69" s="87"/>
      <c r="AR69" s="87"/>
      <c r="AS69" s="87"/>
      <c r="AT69" s="87"/>
      <c r="AU69" s="87"/>
      <c r="AV69" s="87"/>
      <c r="AW69" s="87"/>
      <c r="AX69" s="87"/>
      <c r="AY69" s="87"/>
      <c r="AZ69" s="87"/>
      <c r="BA69" s="87"/>
      <c r="BB69" s="87"/>
      <c r="BC69" s="87"/>
      <c r="BD69" s="87"/>
      <c r="BE69" s="87"/>
      <c r="BF69" s="87"/>
      <c r="BG69" s="87"/>
      <c r="BH69" s="87"/>
      <c r="BI69" s="87"/>
      <c r="BJ69" s="87"/>
      <c r="BK69" s="87"/>
      <c r="BL69" s="87"/>
      <c r="BM69" s="87"/>
      <c r="BN69" s="87"/>
      <c r="BO69" s="87"/>
    </row>
    <row r="70" spans="1:67" ht="76.5" customHeight="1" x14ac:dyDescent="0.25">
      <c r="A70" s="88">
        <v>61</v>
      </c>
      <c r="B70" s="354" t="s">
        <v>337</v>
      </c>
      <c r="C70" s="354" t="s">
        <v>1484</v>
      </c>
      <c r="D70" s="354" t="s">
        <v>1204</v>
      </c>
      <c r="E70" s="354" t="s">
        <v>188</v>
      </c>
      <c r="F70" s="77" t="s">
        <v>270</v>
      </c>
      <c r="G70" s="88">
        <v>834.9</v>
      </c>
      <c r="H70" s="76"/>
      <c r="I70" s="83">
        <v>1558345</v>
      </c>
      <c r="J70" s="83">
        <f>I70-L70</f>
        <v>1118368.95</v>
      </c>
      <c r="K70" s="78">
        <f>J70/I70*100</f>
        <v>71.766454154888677</v>
      </c>
      <c r="L70" s="83">
        <v>439976.05</v>
      </c>
      <c r="M70" s="76"/>
      <c r="N70" s="223" t="s">
        <v>1208</v>
      </c>
      <c r="O70" s="77" t="s">
        <v>1252</v>
      </c>
      <c r="P70" s="76"/>
      <c r="Q70" s="76"/>
      <c r="R70" s="77" t="s">
        <v>1488</v>
      </c>
      <c r="S70" s="76"/>
      <c r="T70" s="76"/>
      <c r="U70" s="87"/>
      <c r="V70" s="87"/>
      <c r="W70" s="87"/>
      <c r="X70" s="87"/>
      <c r="Y70" s="87"/>
      <c r="Z70" s="87"/>
      <c r="AA70" s="87"/>
      <c r="AB70" s="87"/>
      <c r="AC70" s="87"/>
      <c r="AD70" s="87"/>
      <c r="AE70" s="87"/>
      <c r="AF70" s="87"/>
      <c r="AG70" s="87"/>
      <c r="AH70" s="87"/>
      <c r="AI70" s="87"/>
      <c r="AJ70" s="87"/>
      <c r="AK70" s="87"/>
      <c r="AL70" s="87"/>
      <c r="AM70" s="87"/>
      <c r="AN70" s="87"/>
      <c r="AO70" s="87"/>
      <c r="AP70" s="87"/>
      <c r="AQ70" s="87"/>
      <c r="AR70" s="87"/>
      <c r="AS70" s="87"/>
      <c r="AT70" s="87"/>
      <c r="AU70" s="87"/>
      <c r="AV70" s="87"/>
      <c r="AW70" s="87"/>
      <c r="AX70" s="87"/>
      <c r="AY70" s="87"/>
      <c r="AZ70" s="87"/>
      <c r="BA70" s="87"/>
      <c r="BB70" s="87"/>
      <c r="BC70" s="87"/>
      <c r="BD70" s="87"/>
      <c r="BE70" s="87"/>
      <c r="BF70" s="87"/>
      <c r="BG70" s="87"/>
      <c r="BH70" s="87"/>
      <c r="BI70" s="87"/>
      <c r="BJ70" s="87"/>
      <c r="BK70" s="87"/>
      <c r="BL70" s="87"/>
      <c r="BM70" s="87"/>
      <c r="BN70" s="87"/>
      <c r="BO70" s="87"/>
    </row>
    <row r="71" spans="1:67" ht="12.75" customHeight="1" x14ac:dyDescent="0.25">
      <c r="A71" s="76" t="s">
        <v>66</v>
      </c>
      <c r="B71" s="354"/>
      <c r="C71" s="354"/>
      <c r="D71" s="354"/>
      <c r="E71" s="354"/>
      <c r="F71" s="88"/>
      <c r="G71" s="88"/>
      <c r="H71" s="76"/>
      <c r="I71" s="83">
        <f>SUM(I70:I70)</f>
        <v>1558345</v>
      </c>
      <c r="J71" s="83"/>
      <c r="K71" s="78"/>
      <c r="L71" s="83">
        <f>SUM(L70:L70)</f>
        <v>439976.05</v>
      </c>
      <c r="M71" s="76"/>
      <c r="N71" s="107"/>
      <c r="O71" s="77"/>
      <c r="P71" s="76"/>
      <c r="Q71" s="76"/>
      <c r="R71" s="76"/>
      <c r="S71" s="76"/>
      <c r="T71" s="76"/>
      <c r="U71" s="87"/>
      <c r="V71" s="87"/>
      <c r="W71" s="87"/>
      <c r="X71" s="87"/>
      <c r="Y71" s="87"/>
      <c r="Z71" s="87"/>
      <c r="AA71" s="87"/>
      <c r="AB71" s="87"/>
      <c r="AC71" s="87"/>
      <c r="AD71" s="87"/>
      <c r="AE71" s="87"/>
      <c r="AF71" s="87"/>
      <c r="AG71" s="87"/>
      <c r="AH71" s="87"/>
      <c r="AI71" s="87"/>
      <c r="AJ71" s="87"/>
      <c r="AK71" s="87"/>
      <c r="AL71" s="87"/>
      <c r="AM71" s="87"/>
      <c r="AN71" s="87"/>
      <c r="AO71" s="87"/>
      <c r="AP71" s="87"/>
      <c r="AQ71" s="87"/>
      <c r="AR71" s="87"/>
      <c r="AS71" s="87"/>
      <c r="AT71" s="87"/>
      <c r="AU71" s="87"/>
      <c r="AV71" s="87"/>
      <c r="AW71" s="87"/>
      <c r="AX71" s="87"/>
      <c r="AY71" s="87"/>
      <c r="AZ71" s="87"/>
      <c r="BA71" s="87"/>
      <c r="BB71" s="87"/>
      <c r="BC71" s="87"/>
      <c r="BD71" s="87"/>
      <c r="BE71" s="87"/>
      <c r="BF71" s="87"/>
      <c r="BG71" s="87"/>
      <c r="BH71" s="87"/>
      <c r="BI71" s="87"/>
      <c r="BJ71" s="87"/>
      <c r="BK71" s="87"/>
      <c r="BL71" s="87"/>
      <c r="BM71" s="87"/>
      <c r="BN71" s="87"/>
      <c r="BO71" s="87"/>
    </row>
    <row r="72" spans="1:67" ht="12.75" customHeight="1" x14ac:dyDescent="0.25">
      <c r="A72" s="76"/>
      <c r="B72" s="354"/>
      <c r="C72" s="354"/>
      <c r="D72" s="354"/>
      <c r="E72" s="354"/>
      <c r="F72" s="88"/>
      <c r="G72" s="88"/>
      <c r="H72" s="76"/>
      <c r="I72" s="83"/>
      <c r="J72" s="83"/>
      <c r="K72" s="78"/>
      <c r="L72" s="83"/>
      <c r="M72" s="76"/>
      <c r="N72" s="107"/>
      <c r="O72" s="77"/>
      <c r="P72" s="76"/>
      <c r="Q72" s="76"/>
      <c r="R72" s="76"/>
      <c r="S72" s="76"/>
      <c r="T72" s="76"/>
      <c r="U72" s="87"/>
      <c r="V72" s="87"/>
      <c r="W72" s="87"/>
      <c r="X72" s="87"/>
      <c r="Y72" s="87"/>
      <c r="Z72" s="87"/>
      <c r="AA72" s="87"/>
      <c r="AB72" s="87"/>
      <c r="AC72" s="87"/>
      <c r="AD72" s="87"/>
      <c r="AE72" s="87"/>
      <c r="AF72" s="87"/>
      <c r="AG72" s="87"/>
      <c r="AH72" s="87"/>
      <c r="AI72" s="87"/>
      <c r="AJ72" s="87"/>
      <c r="AK72" s="87"/>
      <c r="AL72" s="87"/>
      <c r="AM72" s="87"/>
      <c r="AN72" s="87"/>
      <c r="AO72" s="87"/>
      <c r="AP72" s="87"/>
      <c r="AQ72" s="87"/>
      <c r="AR72" s="87"/>
      <c r="AS72" s="87"/>
      <c r="AT72" s="87"/>
      <c r="AU72" s="87"/>
      <c r="AV72" s="87"/>
      <c r="AW72" s="87"/>
      <c r="AX72" s="87"/>
      <c r="AY72" s="87"/>
      <c r="AZ72" s="87"/>
      <c r="BA72" s="87"/>
      <c r="BB72" s="87"/>
      <c r="BC72" s="87"/>
      <c r="BD72" s="87"/>
      <c r="BE72" s="87"/>
      <c r="BF72" s="87"/>
      <c r="BG72" s="87"/>
      <c r="BH72" s="87"/>
      <c r="BI72" s="87"/>
      <c r="BJ72" s="87"/>
      <c r="BK72" s="87"/>
      <c r="BL72" s="87"/>
      <c r="BM72" s="87"/>
      <c r="BN72" s="87"/>
      <c r="BO72" s="87"/>
    </row>
    <row r="73" spans="1:67" ht="126" customHeight="1" x14ac:dyDescent="0.25">
      <c r="A73" s="88">
        <v>62</v>
      </c>
      <c r="B73" s="354" t="s">
        <v>338</v>
      </c>
      <c r="C73" s="354" t="s">
        <v>1483</v>
      </c>
      <c r="D73" s="354" t="s">
        <v>189</v>
      </c>
      <c r="E73" s="354" t="s">
        <v>190</v>
      </c>
      <c r="F73" s="77" t="s">
        <v>1390</v>
      </c>
      <c r="G73" s="88">
        <v>159.9</v>
      </c>
      <c r="H73" s="76"/>
      <c r="I73" s="83">
        <v>1196522.23</v>
      </c>
      <c r="J73" s="83">
        <f>I73-L73</f>
        <v>1196522.23</v>
      </c>
      <c r="K73" s="78">
        <f>J73/I73*100</f>
        <v>100</v>
      </c>
      <c r="L73" s="83">
        <v>0</v>
      </c>
      <c r="M73" s="192">
        <v>3668617.75</v>
      </c>
      <c r="N73" s="107">
        <v>39003</v>
      </c>
      <c r="O73" s="77" t="s">
        <v>1251</v>
      </c>
      <c r="P73" s="76"/>
      <c r="Q73" s="76"/>
      <c r="R73" s="77" t="s">
        <v>1489</v>
      </c>
      <c r="S73" s="79"/>
      <c r="T73" s="76"/>
      <c r="U73" s="87"/>
      <c r="V73" s="87"/>
      <c r="W73" s="87"/>
      <c r="X73" s="87"/>
      <c r="Y73" s="87"/>
      <c r="Z73" s="87"/>
      <c r="AA73" s="87"/>
      <c r="AB73" s="87"/>
      <c r="AC73" s="87"/>
      <c r="AD73" s="87"/>
      <c r="AE73" s="87"/>
      <c r="AF73" s="87"/>
      <c r="AG73" s="87"/>
      <c r="AH73" s="87"/>
      <c r="AI73" s="87"/>
      <c r="AJ73" s="87"/>
      <c r="AK73" s="87"/>
      <c r="AL73" s="87"/>
      <c r="AM73" s="87"/>
      <c r="AN73" s="87"/>
      <c r="AO73" s="87"/>
      <c r="AP73" s="87"/>
      <c r="AQ73" s="87"/>
      <c r="AR73" s="87"/>
      <c r="AS73" s="87"/>
      <c r="AT73" s="87"/>
      <c r="AU73" s="87"/>
      <c r="AV73" s="87"/>
      <c r="AW73" s="87"/>
      <c r="AX73" s="87"/>
      <c r="AY73" s="87"/>
      <c r="AZ73" s="87"/>
      <c r="BA73" s="87"/>
      <c r="BB73" s="87"/>
      <c r="BC73" s="87"/>
      <c r="BD73" s="87"/>
      <c r="BE73" s="87"/>
      <c r="BF73" s="87"/>
      <c r="BG73" s="87"/>
      <c r="BH73" s="87"/>
      <c r="BI73" s="87"/>
      <c r="BJ73" s="87"/>
      <c r="BK73" s="87"/>
      <c r="BL73" s="87"/>
      <c r="BM73" s="87"/>
      <c r="BN73" s="87"/>
      <c r="BO73" s="87"/>
    </row>
    <row r="74" spans="1:67" x14ac:dyDescent="0.25">
      <c r="A74" s="224" t="s">
        <v>66</v>
      </c>
      <c r="B74" s="335"/>
      <c r="C74" s="335"/>
      <c r="D74" s="335"/>
      <c r="E74" s="335"/>
      <c r="F74" s="224"/>
      <c r="G74" s="195"/>
      <c r="H74" s="224"/>
      <c r="I74" s="225">
        <f>SUM(I73:I73)</f>
        <v>1196522.23</v>
      </c>
      <c r="J74" s="225"/>
      <c r="K74" s="226"/>
      <c r="L74" s="225">
        <f>SUM(L73:L73)</f>
        <v>0</v>
      </c>
      <c r="M74" s="224"/>
      <c r="N74" s="227"/>
      <c r="O74" s="195"/>
      <c r="P74" s="224"/>
      <c r="Q74" s="224"/>
      <c r="R74" s="224"/>
      <c r="S74" s="224"/>
      <c r="T74" s="224"/>
      <c r="U74" s="87"/>
      <c r="V74" s="87"/>
      <c r="W74" s="87"/>
      <c r="X74" s="87"/>
      <c r="Y74" s="87"/>
      <c r="Z74" s="87"/>
      <c r="AA74" s="87"/>
      <c r="AB74" s="87"/>
      <c r="AC74" s="87"/>
      <c r="AD74" s="87"/>
      <c r="AE74" s="87"/>
      <c r="AF74" s="87"/>
      <c r="AG74" s="87"/>
      <c r="AH74" s="87"/>
      <c r="AI74" s="87"/>
      <c r="AJ74" s="87"/>
      <c r="AK74" s="87"/>
      <c r="AL74" s="87"/>
      <c r="AM74" s="87"/>
      <c r="AN74" s="87"/>
      <c r="AO74" s="87"/>
      <c r="AP74" s="87"/>
      <c r="AQ74" s="87"/>
      <c r="AR74" s="87"/>
      <c r="AS74" s="87"/>
      <c r="AT74" s="87"/>
      <c r="AU74" s="87"/>
      <c r="AV74" s="87"/>
      <c r="AW74" s="87"/>
      <c r="AX74" s="87"/>
      <c r="AY74" s="87"/>
      <c r="AZ74" s="87"/>
      <c r="BA74" s="87"/>
      <c r="BB74" s="87"/>
      <c r="BC74" s="87"/>
      <c r="BD74" s="87"/>
      <c r="BE74" s="87"/>
      <c r="BF74" s="87"/>
      <c r="BG74" s="87"/>
      <c r="BH74" s="87"/>
      <c r="BI74" s="87"/>
      <c r="BJ74" s="87"/>
      <c r="BK74" s="87"/>
      <c r="BL74" s="87"/>
      <c r="BM74" s="87"/>
      <c r="BN74" s="87"/>
      <c r="BO74" s="87"/>
    </row>
    <row r="75" spans="1:67" x14ac:dyDescent="0.25">
      <c r="A75" s="228"/>
      <c r="B75" s="229"/>
      <c r="C75" s="229"/>
      <c r="D75" s="229"/>
      <c r="E75" s="229"/>
      <c r="F75" s="228"/>
      <c r="G75" s="230"/>
      <c r="H75" s="228"/>
      <c r="I75" s="231"/>
      <c r="J75" s="231"/>
      <c r="K75" s="232"/>
      <c r="L75" s="231"/>
      <c r="M75" s="228"/>
      <c r="N75" s="233"/>
      <c r="O75" s="230"/>
      <c r="P75" s="228"/>
      <c r="Q75" s="228"/>
      <c r="R75" s="228"/>
      <c r="S75" s="228"/>
      <c r="T75" s="228"/>
      <c r="U75" s="87"/>
      <c r="V75" s="87"/>
      <c r="W75" s="87"/>
      <c r="X75" s="87"/>
      <c r="Y75" s="87"/>
      <c r="Z75" s="87"/>
      <c r="AA75" s="87"/>
      <c r="AB75" s="87"/>
      <c r="AC75" s="87"/>
      <c r="AD75" s="87"/>
      <c r="AE75" s="87"/>
      <c r="AF75" s="87"/>
      <c r="AG75" s="87"/>
      <c r="AH75" s="87"/>
      <c r="AI75" s="87"/>
      <c r="AJ75" s="87"/>
      <c r="AK75" s="87"/>
      <c r="AL75" s="87"/>
      <c r="AM75" s="87"/>
      <c r="AN75" s="87"/>
      <c r="AO75" s="87"/>
      <c r="AP75" s="87"/>
      <c r="AQ75" s="87"/>
      <c r="AR75" s="87"/>
      <c r="AS75" s="87"/>
      <c r="AT75" s="87"/>
      <c r="AU75" s="87"/>
      <c r="AV75" s="87"/>
      <c r="AW75" s="87"/>
      <c r="AX75" s="87"/>
      <c r="AY75" s="87"/>
      <c r="AZ75" s="87"/>
      <c r="BA75" s="87"/>
      <c r="BB75" s="87"/>
      <c r="BC75" s="87"/>
      <c r="BD75" s="87"/>
      <c r="BE75" s="87"/>
      <c r="BF75" s="87"/>
      <c r="BG75" s="87"/>
      <c r="BH75" s="87"/>
      <c r="BI75" s="87"/>
      <c r="BJ75" s="87"/>
      <c r="BK75" s="87"/>
      <c r="BL75" s="87"/>
      <c r="BM75" s="87"/>
      <c r="BN75" s="87"/>
      <c r="BO75" s="87"/>
    </row>
    <row r="76" spans="1:67" ht="63.75" customHeight="1" x14ac:dyDescent="0.25">
      <c r="A76" s="88">
        <v>63</v>
      </c>
      <c r="B76" s="354" t="s">
        <v>339</v>
      </c>
      <c r="C76" s="354" t="s">
        <v>236</v>
      </c>
      <c r="D76" s="354" t="s">
        <v>192</v>
      </c>
      <c r="E76" s="354" t="s">
        <v>191</v>
      </c>
      <c r="F76" s="77"/>
      <c r="G76" s="89"/>
      <c r="H76" s="76"/>
      <c r="I76" s="83">
        <v>2964</v>
      </c>
      <c r="J76" s="83">
        <f>I76-L76</f>
        <v>2964</v>
      </c>
      <c r="K76" s="78">
        <f>J76/I76*100</f>
        <v>100</v>
      </c>
      <c r="L76" s="83">
        <v>0</v>
      </c>
      <c r="M76" s="76"/>
      <c r="N76" s="107">
        <v>39003</v>
      </c>
      <c r="O76" s="77" t="s">
        <v>102</v>
      </c>
      <c r="P76" s="76"/>
      <c r="Q76" s="76"/>
      <c r="R76" s="76"/>
      <c r="S76" s="76"/>
      <c r="T76" s="76"/>
      <c r="U76" s="87"/>
      <c r="V76" s="87"/>
      <c r="W76" s="87"/>
      <c r="X76" s="87"/>
      <c r="Y76" s="87"/>
      <c r="Z76" s="87"/>
      <c r="AA76" s="87"/>
      <c r="AB76" s="87"/>
      <c r="AC76" s="87"/>
      <c r="AD76" s="87"/>
      <c r="AE76" s="87"/>
      <c r="AF76" s="87"/>
      <c r="AG76" s="87"/>
      <c r="AH76" s="87"/>
      <c r="AI76" s="87"/>
      <c r="AJ76" s="87"/>
      <c r="AK76" s="87"/>
      <c r="AL76" s="87"/>
      <c r="AM76" s="87"/>
      <c r="AN76" s="87"/>
      <c r="AO76" s="87"/>
      <c r="AP76" s="87"/>
      <c r="AQ76" s="87"/>
      <c r="AR76" s="87"/>
      <c r="AS76" s="87"/>
      <c r="AT76" s="87"/>
      <c r="AU76" s="87"/>
      <c r="AV76" s="87"/>
      <c r="AW76" s="87"/>
      <c r="AX76" s="87"/>
      <c r="AY76" s="87"/>
      <c r="AZ76" s="87"/>
      <c r="BA76" s="87"/>
      <c r="BB76" s="87"/>
      <c r="BC76" s="87"/>
      <c r="BD76" s="87"/>
      <c r="BE76" s="87"/>
      <c r="BF76" s="87"/>
      <c r="BG76" s="87"/>
      <c r="BH76" s="87"/>
      <c r="BI76" s="87"/>
      <c r="BJ76" s="87"/>
      <c r="BK76" s="87"/>
      <c r="BL76" s="87"/>
      <c r="BM76" s="87"/>
      <c r="BN76" s="87"/>
      <c r="BO76" s="87"/>
    </row>
    <row r="77" spans="1:67" x14ac:dyDescent="0.25">
      <c r="A77" s="76" t="s">
        <v>66</v>
      </c>
      <c r="B77" s="354"/>
      <c r="C77" s="354"/>
      <c r="D77" s="354"/>
      <c r="E77" s="354"/>
      <c r="F77" s="76"/>
      <c r="G77" s="89"/>
      <c r="H77" s="76"/>
      <c r="I77" s="105">
        <f>SUM(I76:I76)</f>
        <v>2964</v>
      </c>
      <c r="J77" s="105"/>
      <c r="K77" s="88"/>
      <c r="L77" s="105">
        <f>SUM(L76:L76)</f>
        <v>0</v>
      </c>
      <c r="M77" s="76"/>
      <c r="N77" s="107"/>
      <c r="O77" s="77"/>
      <c r="P77" s="76"/>
      <c r="Q77" s="76"/>
      <c r="R77" s="76"/>
      <c r="S77" s="76"/>
      <c r="T77" s="76"/>
      <c r="U77" s="87"/>
      <c r="V77" s="87"/>
      <c r="W77" s="87"/>
      <c r="X77" s="87"/>
      <c r="Y77" s="87"/>
      <c r="Z77" s="87"/>
      <c r="AA77" s="87"/>
      <c r="AB77" s="87"/>
      <c r="AC77" s="87"/>
      <c r="AD77" s="87"/>
      <c r="AE77" s="87"/>
      <c r="AF77" s="87"/>
      <c r="AG77" s="87"/>
      <c r="AH77" s="87"/>
      <c r="AI77" s="87"/>
      <c r="AJ77" s="87"/>
      <c r="AK77" s="87"/>
      <c r="AL77" s="87"/>
      <c r="AM77" s="87"/>
      <c r="AN77" s="87"/>
      <c r="AO77" s="87"/>
      <c r="AP77" s="87"/>
      <c r="AQ77" s="87"/>
      <c r="AR77" s="87"/>
      <c r="AS77" s="87"/>
      <c r="AT77" s="87"/>
      <c r="AU77" s="87"/>
      <c r="AV77" s="87"/>
      <c r="AW77" s="87"/>
      <c r="AX77" s="87"/>
      <c r="AY77" s="87"/>
      <c r="AZ77" s="87"/>
      <c r="BA77" s="87"/>
      <c r="BB77" s="87"/>
      <c r="BC77" s="87"/>
      <c r="BD77" s="87"/>
      <c r="BE77" s="87"/>
      <c r="BF77" s="87"/>
      <c r="BG77" s="87"/>
      <c r="BH77" s="87"/>
      <c r="BI77" s="87"/>
      <c r="BJ77" s="87"/>
      <c r="BK77" s="87"/>
      <c r="BL77" s="87"/>
      <c r="BM77" s="87"/>
      <c r="BN77" s="87"/>
      <c r="BO77" s="87"/>
    </row>
    <row r="78" spans="1:67" s="87" customFormat="1" ht="99" customHeight="1" x14ac:dyDescent="0.25">
      <c r="A78" s="193">
        <v>64</v>
      </c>
      <c r="B78" s="84" t="s">
        <v>325</v>
      </c>
      <c r="C78" s="354" t="s">
        <v>136</v>
      </c>
      <c r="D78" s="354" t="s">
        <v>137</v>
      </c>
      <c r="E78" s="354" t="s">
        <v>193</v>
      </c>
      <c r="F78" s="76"/>
      <c r="G78" s="88"/>
      <c r="H78" s="76">
        <v>14500</v>
      </c>
      <c r="I78" s="83">
        <v>26747979.789999999</v>
      </c>
      <c r="J78" s="83">
        <f>I78-L78</f>
        <v>965899.21999999881</v>
      </c>
      <c r="K78" s="78">
        <f>J78/I78*100</f>
        <v>3.6111109234541514</v>
      </c>
      <c r="L78" s="83">
        <v>25782080.57</v>
      </c>
      <c r="M78" s="76"/>
      <c r="N78" s="79">
        <v>42368</v>
      </c>
      <c r="O78" s="79" t="s">
        <v>1254</v>
      </c>
      <c r="P78" s="85"/>
      <c r="Q78" s="86"/>
      <c r="R78" s="213"/>
      <c r="S78" s="213"/>
      <c r="T78" s="76"/>
    </row>
    <row r="79" spans="1:67" ht="63.75" x14ac:dyDescent="0.25">
      <c r="A79" s="88">
        <v>65</v>
      </c>
      <c r="B79" s="354" t="s">
        <v>365</v>
      </c>
      <c r="C79" s="354" t="s">
        <v>1572</v>
      </c>
      <c r="D79" s="354" t="s">
        <v>1533</v>
      </c>
      <c r="E79" s="354" t="s">
        <v>193</v>
      </c>
      <c r="F79" s="77" t="s">
        <v>1553</v>
      </c>
      <c r="G79" s="77">
        <v>6</v>
      </c>
      <c r="H79" s="76"/>
      <c r="I79" s="370">
        <v>6000</v>
      </c>
      <c r="J79" s="370">
        <f>I79-L79</f>
        <v>2620</v>
      </c>
      <c r="K79" s="372">
        <f>J79/I79*100</f>
        <v>43.666666666666664</v>
      </c>
      <c r="L79" s="370">
        <v>3380</v>
      </c>
      <c r="M79" s="110"/>
      <c r="N79" s="194">
        <v>39003</v>
      </c>
      <c r="O79" s="195" t="s">
        <v>1562</v>
      </c>
      <c r="P79" s="76"/>
      <c r="Q79" s="76"/>
      <c r="R79" s="76"/>
      <c r="S79" s="76"/>
      <c r="T79" s="76"/>
      <c r="U79" s="87"/>
      <c r="V79" s="87"/>
      <c r="W79" s="87"/>
      <c r="X79" s="87"/>
      <c r="Y79" s="87"/>
      <c r="Z79" s="87"/>
      <c r="AA79" s="87"/>
      <c r="AB79" s="87"/>
      <c r="AC79" s="87"/>
      <c r="AD79" s="87"/>
      <c r="AE79" s="87"/>
      <c r="AF79" s="87"/>
      <c r="AG79" s="87"/>
      <c r="AH79" s="87"/>
      <c r="AI79" s="87"/>
      <c r="AJ79" s="87"/>
      <c r="AK79" s="87"/>
      <c r="AL79" s="87"/>
      <c r="AM79" s="87"/>
      <c r="AN79" s="87"/>
      <c r="AO79" s="87"/>
      <c r="AP79" s="87"/>
      <c r="AQ79" s="87"/>
      <c r="AR79" s="87"/>
      <c r="AS79" s="87"/>
      <c r="AT79" s="87"/>
      <c r="AU79" s="87"/>
      <c r="AV79" s="87"/>
      <c r="AW79" s="87"/>
      <c r="AX79" s="87"/>
      <c r="AY79" s="87"/>
      <c r="AZ79" s="87"/>
      <c r="BA79" s="87"/>
      <c r="BB79" s="87"/>
      <c r="BC79" s="87"/>
      <c r="BD79" s="87"/>
      <c r="BE79" s="87"/>
      <c r="BF79" s="87"/>
      <c r="BG79" s="87"/>
      <c r="BH79" s="87"/>
      <c r="BI79" s="87"/>
      <c r="BJ79" s="87"/>
      <c r="BK79" s="87"/>
      <c r="BL79" s="87"/>
      <c r="BM79" s="87"/>
      <c r="BN79" s="87"/>
      <c r="BO79" s="87"/>
    </row>
    <row r="80" spans="1:67" ht="63.75" x14ac:dyDescent="0.25">
      <c r="A80" s="193">
        <v>66</v>
      </c>
      <c r="B80" s="354" t="s">
        <v>366</v>
      </c>
      <c r="C80" s="354" t="s">
        <v>1571</v>
      </c>
      <c r="D80" s="354" t="s">
        <v>1533</v>
      </c>
      <c r="E80" s="354" t="s">
        <v>193</v>
      </c>
      <c r="F80" s="77" t="s">
        <v>271</v>
      </c>
      <c r="G80" s="77">
        <v>5</v>
      </c>
      <c r="H80" s="76"/>
      <c r="I80" s="371"/>
      <c r="J80" s="371"/>
      <c r="K80" s="373"/>
      <c r="L80" s="371"/>
      <c r="M80" s="105">
        <v>90041.35</v>
      </c>
      <c r="N80" s="194">
        <v>39003</v>
      </c>
      <c r="O80" s="195" t="s">
        <v>1255</v>
      </c>
      <c r="P80" s="76"/>
      <c r="Q80" s="76"/>
      <c r="R80" s="76"/>
      <c r="S80" s="76"/>
      <c r="T80" s="76"/>
      <c r="U80" s="87"/>
      <c r="V80" s="87"/>
      <c r="W80" s="87"/>
      <c r="X80" s="87"/>
      <c r="Y80" s="87"/>
      <c r="Z80" s="87"/>
      <c r="AA80" s="87"/>
      <c r="AB80" s="87"/>
      <c r="AC80" s="87"/>
      <c r="AD80" s="87"/>
      <c r="AE80" s="87"/>
      <c r="AF80" s="87"/>
      <c r="AG80" s="87"/>
      <c r="AH80" s="87"/>
      <c r="AI80" s="87"/>
      <c r="AJ80" s="87"/>
      <c r="AK80" s="87"/>
      <c r="AL80" s="87"/>
      <c r="AM80" s="87"/>
      <c r="AN80" s="87"/>
      <c r="AO80" s="87"/>
      <c r="AP80" s="87"/>
      <c r="AQ80" s="87"/>
      <c r="AR80" s="87"/>
      <c r="AS80" s="87"/>
      <c r="AT80" s="87"/>
      <c r="AU80" s="87"/>
      <c r="AV80" s="87"/>
      <c r="AW80" s="87"/>
      <c r="AX80" s="87"/>
      <c r="AY80" s="87"/>
      <c r="AZ80" s="87"/>
      <c r="BA80" s="87"/>
      <c r="BB80" s="87"/>
      <c r="BC80" s="87"/>
      <c r="BD80" s="87"/>
      <c r="BE80" s="87"/>
      <c r="BF80" s="87"/>
      <c r="BG80" s="87"/>
      <c r="BH80" s="87"/>
      <c r="BI80" s="87"/>
      <c r="BJ80" s="87"/>
      <c r="BK80" s="87"/>
      <c r="BL80" s="87"/>
      <c r="BM80" s="87"/>
      <c r="BN80" s="87"/>
      <c r="BO80" s="87"/>
    </row>
    <row r="81" spans="1:67" ht="63.75" x14ac:dyDescent="0.25">
      <c r="A81" s="88">
        <v>67</v>
      </c>
      <c r="B81" s="354" t="s">
        <v>367</v>
      </c>
      <c r="C81" s="354" t="s">
        <v>1573</v>
      </c>
      <c r="D81" s="335" t="s">
        <v>196</v>
      </c>
      <c r="E81" s="335" t="s">
        <v>193</v>
      </c>
      <c r="F81" s="77" t="s">
        <v>1556</v>
      </c>
      <c r="G81" s="77">
        <v>432</v>
      </c>
      <c r="H81" s="76"/>
      <c r="I81" s="364">
        <v>3000</v>
      </c>
      <c r="J81" s="364">
        <f>I81-L81</f>
        <v>1310</v>
      </c>
      <c r="K81" s="366">
        <f>J81/I81*100</f>
        <v>43.666666666666664</v>
      </c>
      <c r="L81" s="364">
        <v>1690</v>
      </c>
      <c r="M81" s="110"/>
      <c r="N81" s="107">
        <v>39003</v>
      </c>
      <c r="O81" s="77" t="s">
        <v>1560</v>
      </c>
      <c r="P81" s="91"/>
      <c r="Q81" s="77"/>
      <c r="R81" s="76"/>
      <c r="S81" s="76"/>
      <c r="T81" s="76"/>
      <c r="U81" s="87"/>
      <c r="V81" s="87"/>
      <c r="W81" s="87"/>
      <c r="X81" s="87"/>
      <c r="Y81" s="87"/>
      <c r="Z81" s="87"/>
      <c r="AA81" s="87"/>
      <c r="AB81" s="87"/>
      <c r="AC81" s="87"/>
      <c r="AD81" s="87"/>
      <c r="AE81" s="87"/>
      <c r="AF81" s="87"/>
      <c r="AG81" s="87"/>
      <c r="AH81" s="87"/>
      <c r="AI81" s="87"/>
      <c r="AJ81" s="87"/>
      <c r="AK81" s="87"/>
      <c r="AL81" s="87"/>
      <c r="AM81" s="87"/>
      <c r="AN81" s="87"/>
      <c r="AO81" s="87"/>
      <c r="AP81" s="87"/>
      <c r="AQ81" s="87"/>
      <c r="AR81" s="87"/>
      <c r="AS81" s="87"/>
      <c r="AT81" s="87"/>
      <c r="AU81" s="87"/>
      <c r="AV81" s="87"/>
      <c r="AW81" s="87"/>
      <c r="AX81" s="87"/>
      <c r="AY81" s="87"/>
      <c r="AZ81" s="87"/>
      <c r="BA81" s="87"/>
      <c r="BB81" s="87"/>
      <c r="BC81" s="87"/>
      <c r="BD81" s="87"/>
      <c r="BE81" s="87"/>
      <c r="BF81" s="87"/>
      <c r="BG81" s="87"/>
      <c r="BH81" s="87"/>
      <c r="BI81" s="87"/>
      <c r="BJ81" s="87"/>
      <c r="BK81" s="87"/>
      <c r="BL81" s="87"/>
      <c r="BM81" s="87"/>
      <c r="BN81" s="87"/>
      <c r="BO81" s="87"/>
    </row>
    <row r="82" spans="1:67" ht="63.75" x14ac:dyDescent="0.25">
      <c r="A82" s="88">
        <v>68</v>
      </c>
      <c r="B82" s="354" t="s">
        <v>368</v>
      </c>
      <c r="C82" s="354" t="s">
        <v>1636</v>
      </c>
      <c r="D82" s="335" t="s">
        <v>196</v>
      </c>
      <c r="E82" s="335" t="s">
        <v>193</v>
      </c>
      <c r="F82" s="77" t="s">
        <v>1564</v>
      </c>
      <c r="G82" s="77">
        <v>144</v>
      </c>
      <c r="H82" s="76"/>
      <c r="I82" s="365"/>
      <c r="J82" s="365"/>
      <c r="K82" s="367"/>
      <c r="L82" s="365"/>
      <c r="M82" s="110"/>
      <c r="N82" s="107">
        <v>39003</v>
      </c>
      <c r="O82" s="77" t="s">
        <v>1570</v>
      </c>
      <c r="P82" s="91"/>
      <c r="Q82" s="77"/>
      <c r="R82" s="76"/>
      <c r="S82" s="76"/>
      <c r="T82" s="76"/>
      <c r="U82" s="87"/>
      <c r="V82" s="87"/>
      <c r="W82" s="87"/>
      <c r="X82" s="87"/>
      <c r="Y82" s="87"/>
      <c r="Z82" s="87"/>
      <c r="AA82" s="87"/>
      <c r="AB82" s="87"/>
      <c r="AC82" s="87"/>
      <c r="AD82" s="87"/>
      <c r="AE82" s="87"/>
      <c r="AF82" s="87"/>
      <c r="AG82" s="87"/>
      <c r="AH82" s="87"/>
      <c r="AI82" s="87"/>
      <c r="AJ82" s="87"/>
      <c r="AK82" s="87"/>
      <c r="AL82" s="87"/>
      <c r="AM82" s="87"/>
      <c r="AN82" s="87"/>
      <c r="AO82" s="87"/>
      <c r="AP82" s="87"/>
      <c r="AQ82" s="87"/>
      <c r="AR82" s="87"/>
      <c r="AS82" s="87"/>
      <c r="AT82" s="87"/>
      <c r="AU82" s="87"/>
      <c r="AV82" s="87"/>
      <c r="AW82" s="87"/>
      <c r="AX82" s="87"/>
      <c r="AY82" s="87"/>
      <c r="AZ82" s="87"/>
      <c r="BA82" s="87"/>
      <c r="BB82" s="87"/>
      <c r="BC82" s="87"/>
      <c r="BD82" s="87"/>
      <c r="BE82" s="87"/>
      <c r="BF82" s="87"/>
      <c r="BG82" s="87"/>
      <c r="BH82" s="87"/>
      <c r="BI82" s="87"/>
      <c r="BJ82" s="87"/>
      <c r="BK82" s="87"/>
      <c r="BL82" s="87"/>
      <c r="BM82" s="87"/>
      <c r="BN82" s="87"/>
      <c r="BO82" s="87"/>
    </row>
    <row r="83" spans="1:67" ht="63.75" x14ac:dyDescent="0.25">
      <c r="A83" s="193">
        <v>69</v>
      </c>
      <c r="B83" s="354" t="s">
        <v>369</v>
      </c>
      <c r="C83" s="338" t="s">
        <v>1637</v>
      </c>
      <c r="D83" s="208" t="s">
        <v>196</v>
      </c>
      <c r="E83" s="338" t="s">
        <v>193</v>
      </c>
      <c r="F83" s="208"/>
      <c r="G83" s="343"/>
      <c r="H83" s="207"/>
      <c r="I83" s="339">
        <v>500</v>
      </c>
      <c r="J83" s="339">
        <f t="shared" ref="J83:J120" si="9">I83-L83</f>
        <v>364.18</v>
      </c>
      <c r="K83" s="340">
        <f t="shared" ref="K83:K120" si="10">J83/I83*100</f>
        <v>72.835999999999999</v>
      </c>
      <c r="L83" s="339">
        <v>135.82</v>
      </c>
      <c r="M83" s="341"/>
      <c r="N83" s="342">
        <v>39824</v>
      </c>
      <c r="O83" s="208" t="s">
        <v>1186</v>
      </c>
      <c r="P83" s="91"/>
      <c r="Q83" s="77"/>
      <c r="R83" s="76"/>
      <c r="S83" s="76"/>
      <c r="T83" s="76"/>
      <c r="U83" s="87"/>
      <c r="V83" s="87"/>
      <c r="W83" s="87"/>
      <c r="X83" s="87"/>
      <c r="Y83" s="87"/>
      <c r="Z83" s="87"/>
      <c r="AA83" s="87"/>
      <c r="AB83" s="87"/>
      <c r="AC83" s="87"/>
      <c r="AD83" s="87"/>
      <c r="AE83" s="87"/>
      <c r="AF83" s="87"/>
      <c r="AG83" s="87"/>
      <c r="AH83" s="87"/>
      <c r="AI83" s="87"/>
      <c r="AJ83" s="87"/>
      <c r="AK83" s="87"/>
      <c r="AL83" s="87"/>
      <c r="AM83" s="87"/>
      <c r="AN83" s="87"/>
      <c r="AO83" s="87"/>
      <c r="AP83" s="87"/>
      <c r="AQ83" s="87"/>
      <c r="AR83" s="87"/>
      <c r="AS83" s="87"/>
      <c r="AT83" s="87"/>
      <c r="AU83" s="87"/>
      <c r="AV83" s="87"/>
      <c r="AW83" s="87"/>
      <c r="AX83" s="87"/>
      <c r="AY83" s="87"/>
      <c r="AZ83" s="87"/>
      <c r="BA83" s="87"/>
      <c r="BB83" s="87"/>
      <c r="BC83" s="87"/>
      <c r="BD83" s="87"/>
      <c r="BE83" s="87"/>
      <c r="BF83" s="87"/>
      <c r="BG83" s="87"/>
      <c r="BH83" s="87"/>
      <c r="BI83" s="87"/>
      <c r="BJ83" s="87"/>
      <c r="BK83" s="87"/>
      <c r="BL83" s="87"/>
      <c r="BM83" s="87"/>
      <c r="BN83" s="87"/>
      <c r="BO83" s="87"/>
    </row>
    <row r="84" spans="1:67" ht="63.75" customHeight="1" x14ac:dyDescent="0.25">
      <c r="A84" s="88">
        <v>70</v>
      </c>
      <c r="B84" s="354" t="s">
        <v>370</v>
      </c>
      <c r="C84" s="338" t="s">
        <v>242</v>
      </c>
      <c r="D84" s="208" t="s">
        <v>196</v>
      </c>
      <c r="E84" s="338" t="s">
        <v>193</v>
      </c>
      <c r="F84" s="208"/>
      <c r="G84" s="208"/>
      <c r="H84" s="207"/>
      <c r="I84" s="339">
        <v>950</v>
      </c>
      <c r="J84" s="339">
        <f>I84-L84</f>
        <v>514.79999999999995</v>
      </c>
      <c r="K84" s="340">
        <f>J84/I84*100</f>
        <v>54.189473684210519</v>
      </c>
      <c r="L84" s="339">
        <v>435.2</v>
      </c>
      <c r="M84" s="341"/>
      <c r="N84" s="342">
        <v>39824</v>
      </c>
      <c r="O84" s="208" t="s">
        <v>1186</v>
      </c>
      <c r="P84" s="76"/>
      <c r="Q84" s="76"/>
      <c r="R84" s="76"/>
      <c r="S84" s="76"/>
      <c r="T84" s="76"/>
      <c r="U84" s="87"/>
      <c r="V84" s="87"/>
      <c r="W84" s="87"/>
      <c r="X84" s="87"/>
      <c r="Y84" s="87"/>
      <c r="Z84" s="87"/>
      <c r="AA84" s="87"/>
      <c r="AB84" s="87"/>
      <c r="AC84" s="87"/>
      <c r="AD84" s="87"/>
      <c r="AE84" s="87"/>
      <c r="AF84" s="87"/>
      <c r="AG84" s="87"/>
      <c r="AH84" s="87"/>
      <c r="AI84" s="87"/>
      <c r="AJ84" s="87"/>
      <c r="AK84" s="87"/>
      <c r="AL84" s="87"/>
      <c r="AM84" s="87"/>
      <c r="AN84" s="87"/>
      <c r="AO84" s="87"/>
      <c r="AP84" s="87"/>
      <c r="AQ84" s="87"/>
      <c r="AR84" s="87"/>
      <c r="AS84" s="87"/>
      <c r="AT84" s="87"/>
      <c r="AU84" s="87"/>
      <c r="AV84" s="87"/>
      <c r="AW84" s="87"/>
      <c r="AX84" s="87"/>
      <c r="AY84" s="87"/>
      <c r="AZ84" s="87"/>
      <c r="BA84" s="87"/>
      <c r="BB84" s="87"/>
      <c r="BC84" s="87"/>
      <c r="BD84" s="87"/>
      <c r="BE84" s="87"/>
      <c r="BF84" s="87"/>
      <c r="BG84" s="87"/>
      <c r="BH84" s="87"/>
      <c r="BI84" s="87"/>
      <c r="BJ84" s="87"/>
      <c r="BK84" s="87"/>
      <c r="BL84" s="87"/>
      <c r="BM84" s="87"/>
      <c r="BN84" s="87"/>
      <c r="BO84" s="87"/>
    </row>
    <row r="85" spans="1:67" ht="63.75" customHeight="1" x14ac:dyDescent="0.25">
      <c r="A85" s="88">
        <v>71</v>
      </c>
      <c r="B85" s="354" t="s">
        <v>371</v>
      </c>
      <c r="C85" s="338" t="s">
        <v>245</v>
      </c>
      <c r="D85" s="208" t="s">
        <v>196</v>
      </c>
      <c r="E85" s="338" t="s">
        <v>193</v>
      </c>
      <c r="F85" s="207"/>
      <c r="G85" s="208"/>
      <c r="H85" s="344"/>
      <c r="I85" s="339">
        <v>300</v>
      </c>
      <c r="J85" s="339">
        <f>I85-L85</f>
        <v>300</v>
      </c>
      <c r="K85" s="345">
        <f>J85/I85*100</f>
        <v>100</v>
      </c>
      <c r="L85" s="339">
        <v>0</v>
      </c>
      <c r="M85" s="341"/>
      <c r="N85" s="342">
        <v>39824</v>
      </c>
      <c r="O85" s="208" t="s">
        <v>1186</v>
      </c>
      <c r="P85" s="76"/>
      <c r="Q85" s="76"/>
      <c r="R85" s="76"/>
      <c r="S85" s="76"/>
      <c r="T85" s="76"/>
      <c r="U85" s="87"/>
      <c r="V85" s="87"/>
      <c r="W85" s="87"/>
      <c r="X85" s="87"/>
      <c r="Y85" s="87"/>
      <c r="Z85" s="87"/>
      <c r="AA85" s="87"/>
      <c r="AB85" s="87"/>
      <c r="AC85" s="87"/>
      <c r="AD85" s="87"/>
      <c r="AE85" s="87"/>
      <c r="AF85" s="87"/>
      <c r="AG85" s="87"/>
      <c r="AH85" s="87"/>
      <c r="AI85" s="87"/>
      <c r="AJ85" s="87"/>
      <c r="AK85" s="87"/>
      <c r="AL85" s="87"/>
      <c r="AM85" s="87"/>
      <c r="AN85" s="87"/>
      <c r="AO85" s="87"/>
      <c r="AP85" s="87"/>
      <c r="AQ85" s="87"/>
      <c r="AR85" s="87"/>
      <c r="AS85" s="87"/>
      <c r="AT85" s="87"/>
      <c r="AU85" s="87"/>
      <c r="AV85" s="87"/>
      <c r="AW85" s="87"/>
      <c r="AX85" s="87"/>
      <c r="AY85" s="87"/>
      <c r="AZ85" s="87"/>
      <c r="BA85" s="87"/>
      <c r="BB85" s="87"/>
      <c r="BC85" s="87"/>
      <c r="BD85" s="87"/>
      <c r="BE85" s="87"/>
      <c r="BF85" s="87"/>
      <c r="BG85" s="87"/>
      <c r="BH85" s="87"/>
      <c r="BI85" s="87"/>
      <c r="BJ85" s="87"/>
      <c r="BK85" s="87"/>
      <c r="BL85" s="87"/>
      <c r="BM85" s="87"/>
      <c r="BN85" s="87"/>
      <c r="BO85" s="87"/>
    </row>
    <row r="86" spans="1:67" ht="63.75" customHeight="1" x14ac:dyDescent="0.25">
      <c r="A86" s="193">
        <v>72</v>
      </c>
      <c r="B86" s="354" t="s">
        <v>1638</v>
      </c>
      <c r="C86" s="354" t="s">
        <v>1640</v>
      </c>
      <c r="D86" s="77" t="s">
        <v>196</v>
      </c>
      <c r="E86" s="354" t="s">
        <v>193</v>
      </c>
      <c r="F86" s="77" t="s">
        <v>1557</v>
      </c>
      <c r="G86" s="77"/>
      <c r="H86" s="76"/>
      <c r="I86" s="105">
        <v>2000</v>
      </c>
      <c r="J86" s="105">
        <f t="shared" si="9"/>
        <v>1091.23</v>
      </c>
      <c r="K86" s="106">
        <f t="shared" si="10"/>
        <v>54.561499999999995</v>
      </c>
      <c r="L86" s="105">
        <v>908.77</v>
      </c>
      <c r="M86" s="110"/>
      <c r="N86" s="107">
        <v>39824</v>
      </c>
      <c r="O86" s="77" t="s">
        <v>1566</v>
      </c>
      <c r="P86" s="91"/>
      <c r="Q86" s="77"/>
      <c r="R86" s="76"/>
      <c r="S86" s="76"/>
      <c r="T86" s="76"/>
      <c r="U86" s="87"/>
      <c r="V86" s="87"/>
      <c r="W86" s="87"/>
      <c r="X86" s="87"/>
      <c r="Y86" s="87"/>
      <c r="Z86" s="87"/>
      <c r="AA86" s="87"/>
      <c r="AB86" s="87"/>
      <c r="AC86" s="87"/>
      <c r="AD86" s="87"/>
      <c r="AE86" s="87"/>
      <c r="AF86" s="87"/>
      <c r="AG86" s="87"/>
      <c r="AH86" s="87"/>
      <c r="AI86" s="87"/>
      <c r="AJ86" s="87"/>
      <c r="AK86" s="87"/>
      <c r="AL86" s="87"/>
      <c r="AM86" s="87"/>
      <c r="AN86" s="87"/>
      <c r="AO86" s="87"/>
      <c r="AP86" s="87"/>
      <c r="AQ86" s="87"/>
      <c r="AR86" s="87"/>
      <c r="AS86" s="87"/>
      <c r="AT86" s="87"/>
      <c r="AU86" s="87"/>
      <c r="AV86" s="87"/>
      <c r="AW86" s="87"/>
      <c r="AX86" s="87"/>
      <c r="AY86" s="87"/>
      <c r="AZ86" s="87"/>
      <c r="BA86" s="87"/>
      <c r="BB86" s="87"/>
      <c r="BC86" s="87"/>
      <c r="BD86" s="87"/>
      <c r="BE86" s="87"/>
      <c r="BF86" s="87"/>
      <c r="BG86" s="87"/>
      <c r="BH86" s="87"/>
      <c r="BI86" s="87"/>
      <c r="BJ86" s="87"/>
      <c r="BK86" s="87"/>
      <c r="BL86" s="87"/>
      <c r="BM86" s="87"/>
      <c r="BN86" s="87"/>
      <c r="BO86" s="87"/>
    </row>
    <row r="87" spans="1:67" ht="63.75" customHeight="1" x14ac:dyDescent="0.25">
      <c r="A87" s="193">
        <v>73</v>
      </c>
      <c r="B87" s="354" t="s">
        <v>1639</v>
      </c>
      <c r="C87" s="354" t="s">
        <v>1641</v>
      </c>
      <c r="D87" s="77"/>
      <c r="E87" s="354"/>
      <c r="F87" s="77"/>
      <c r="G87" s="77"/>
      <c r="H87" s="76"/>
      <c r="I87" s="105">
        <v>2000</v>
      </c>
      <c r="J87" s="105">
        <f t="shared" si="9"/>
        <v>1082.9000000000001</v>
      </c>
      <c r="K87" s="106">
        <f t="shared" si="10"/>
        <v>54.14500000000001</v>
      </c>
      <c r="L87" s="105">
        <v>917.1</v>
      </c>
      <c r="M87" s="110"/>
      <c r="N87" s="107"/>
      <c r="O87" s="77"/>
      <c r="P87" s="91"/>
      <c r="Q87" s="77"/>
      <c r="R87" s="76"/>
      <c r="S87" s="76"/>
      <c r="T87" s="76"/>
      <c r="U87" s="87"/>
      <c r="V87" s="87"/>
      <c r="W87" s="87"/>
      <c r="X87" s="87"/>
      <c r="Y87" s="87"/>
      <c r="Z87" s="87"/>
      <c r="AA87" s="87"/>
      <c r="AB87" s="87"/>
      <c r="AC87" s="87"/>
      <c r="AD87" s="87"/>
      <c r="AE87" s="87"/>
      <c r="AF87" s="87"/>
      <c r="AG87" s="87"/>
      <c r="AH87" s="87"/>
      <c r="AI87" s="87"/>
      <c r="AJ87" s="87"/>
      <c r="AK87" s="87"/>
      <c r="AL87" s="87"/>
      <c r="AM87" s="87"/>
      <c r="AN87" s="87"/>
      <c r="AO87" s="87"/>
      <c r="AP87" s="87"/>
      <c r="AQ87" s="87"/>
      <c r="AR87" s="87"/>
      <c r="AS87" s="87"/>
      <c r="AT87" s="87"/>
      <c r="AU87" s="87"/>
      <c r="AV87" s="87"/>
      <c r="AW87" s="87"/>
      <c r="AX87" s="87"/>
      <c r="AY87" s="87"/>
      <c r="AZ87" s="87"/>
      <c r="BA87" s="87"/>
      <c r="BB87" s="87"/>
      <c r="BC87" s="87"/>
      <c r="BD87" s="87"/>
      <c r="BE87" s="87"/>
      <c r="BF87" s="87"/>
      <c r="BG87" s="87"/>
      <c r="BH87" s="87"/>
      <c r="BI87" s="87"/>
      <c r="BJ87" s="87"/>
      <c r="BK87" s="87"/>
      <c r="BL87" s="87"/>
      <c r="BM87" s="87"/>
      <c r="BN87" s="87"/>
      <c r="BO87" s="87"/>
    </row>
    <row r="88" spans="1:67" ht="63.75" x14ac:dyDescent="0.25">
      <c r="A88" s="88">
        <v>74</v>
      </c>
      <c r="B88" s="354" t="s">
        <v>372</v>
      </c>
      <c r="C88" s="354" t="s">
        <v>1574</v>
      </c>
      <c r="D88" s="77" t="s">
        <v>196</v>
      </c>
      <c r="E88" s="354" t="s">
        <v>193</v>
      </c>
      <c r="F88" s="77" t="s">
        <v>1563</v>
      </c>
      <c r="G88" s="89">
        <v>15</v>
      </c>
      <c r="H88" s="76"/>
      <c r="I88" s="105">
        <v>2000</v>
      </c>
      <c r="J88" s="105">
        <f t="shared" si="9"/>
        <v>722.8</v>
      </c>
      <c r="K88" s="106">
        <f t="shared" si="10"/>
        <v>36.14</v>
      </c>
      <c r="L88" s="105">
        <v>1277.2</v>
      </c>
      <c r="M88" s="110"/>
      <c r="N88" s="107">
        <f>N82</f>
        <v>39003</v>
      </c>
      <c r="O88" s="77" t="s">
        <v>1567</v>
      </c>
      <c r="P88" s="76"/>
      <c r="Q88" s="76"/>
      <c r="R88" s="76"/>
      <c r="S88" s="76"/>
      <c r="T88" s="76"/>
      <c r="U88" s="87"/>
      <c r="V88" s="87"/>
      <c r="W88" s="87"/>
      <c r="X88" s="87"/>
      <c r="Y88" s="87"/>
      <c r="Z88" s="87"/>
      <c r="AA88" s="87"/>
      <c r="AB88" s="87"/>
      <c r="AC88" s="87"/>
      <c r="AD88" s="87"/>
      <c r="AE88" s="87"/>
      <c r="AF88" s="87"/>
      <c r="AG88" s="87"/>
      <c r="AH88" s="87"/>
      <c r="AI88" s="87"/>
      <c r="AJ88" s="87"/>
      <c r="AK88" s="87"/>
      <c r="AL88" s="87"/>
      <c r="AM88" s="87"/>
      <c r="AN88" s="87"/>
      <c r="AO88" s="87"/>
      <c r="AP88" s="87"/>
      <c r="AQ88" s="87"/>
      <c r="AR88" s="87"/>
      <c r="AS88" s="87"/>
      <c r="AT88" s="87"/>
      <c r="AU88" s="87"/>
      <c r="AV88" s="87"/>
      <c r="AW88" s="87"/>
      <c r="AX88" s="87"/>
      <c r="AY88" s="87"/>
      <c r="AZ88" s="87"/>
      <c r="BA88" s="87"/>
      <c r="BB88" s="87"/>
      <c r="BC88" s="87"/>
      <c r="BD88" s="87"/>
      <c r="BE88" s="87"/>
      <c r="BF88" s="87"/>
      <c r="BG88" s="87"/>
      <c r="BH88" s="87"/>
      <c r="BI88" s="87"/>
      <c r="BJ88" s="87"/>
      <c r="BK88" s="87"/>
      <c r="BL88" s="87"/>
      <c r="BM88" s="87"/>
      <c r="BN88" s="87"/>
      <c r="BO88" s="87"/>
    </row>
    <row r="89" spans="1:67" ht="63.75" x14ac:dyDescent="0.25">
      <c r="A89" s="193">
        <v>75</v>
      </c>
      <c r="B89" s="354" t="s">
        <v>373</v>
      </c>
      <c r="C89" s="354" t="s">
        <v>239</v>
      </c>
      <c r="D89" s="77" t="s">
        <v>196</v>
      </c>
      <c r="E89" s="354" t="s">
        <v>193</v>
      </c>
      <c r="F89" s="400" t="s">
        <v>1642</v>
      </c>
      <c r="G89" s="77"/>
      <c r="H89" s="76"/>
      <c r="I89" s="105">
        <v>1000</v>
      </c>
      <c r="J89" s="105">
        <f t="shared" si="9"/>
        <v>361.4</v>
      </c>
      <c r="K89" s="106">
        <f t="shared" si="10"/>
        <v>36.14</v>
      </c>
      <c r="L89" s="105">
        <v>638.6</v>
      </c>
      <c r="M89" s="110"/>
      <c r="N89" s="107">
        <v>39824</v>
      </c>
      <c r="O89" s="77" t="s">
        <v>1186</v>
      </c>
      <c r="P89" s="76"/>
      <c r="Q89" s="76"/>
      <c r="R89" s="76"/>
      <c r="S89" s="76"/>
      <c r="T89" s="76"/>
      <c r="U89" s="87"/>
      <c r="V89" s="87"/>
      <c r="W89" s="87"/>
      <c r="X89" s="87"/>
      <c r="Y89" s="87"/>
      <c r="Z89" s="87"/>
      <c r="AA89" s="87"/>
      <c r="AB89" s="87"/>
      <c r="AC89" s="87"/>
      <c r="AD89" s="87"/>
      <c r="AE89" s="87"/>
      <c r="AF89" s="87"/>
      <c r="AG89" s="87"/>
      <c r="AH89" s="87"/>
      <c r="AI89" s="87"/>
      <c r="AJ89" s="87"/>
      <c r="AK89" s="87"/>
      <c r="AL89" s="87"/>
      <c r="AM89" s="87"/>
      <c r="AN89" s="87"/>
      <c r="AO89" s="87"/>
      <c r="AP89" s="87"/>
      <c r="AQ89" s="87"/>
      <c r="AR89" s="87"/>
      <c r="AS89" s="87"/>
      <c r="AT89" s="87"/>
      <c r="AU89" s="87"/>
      <c r="AV89" s="87"/>
      <c r="AW89" s="87"/>
      <c r="AX89" s="87"/>
      <c r="AY89" s="87"/>
      <c r="AZ89" s="87"/>
      <c r="BA89" s="87"/>
      <c r="BB89" s="87"/>
      <c r="BC89" s="87"/>
      <c r="BD89" s="87"/>
      <c r="BE89" s="87"/>
      <c r="BF89" s="87"/>
      <c r="BG89" s="87"/>
      <c r="BH89" s="87"/>
      <c r="BI89" s="87"/>
      <c r="BJ89" s="87"/>
      <c r="BK89" s="87"/>
      <c r="BL89" s="87"/>
      <c r="BM89" s="87"/>
      <c r="BN89" s="87"/>
      <c r="BO89" s="87"/>
    </row>
    <row r="90" spans="1:67" ht="76.5" x14ac:dyDescent="0.25">
      <c r="A90" s="88">
        <v>76</v>
      </c>
      <c r="B90" s="354" t="s">
        <v>340</v>
      </c>
      <c r="C90" s="354" t="s">
        <v>1575</v>
      </c>
      <c r="D90" s="354" t="s">
        <v>197</v>
      </c>
      <c r="E90" s="354" t="s">
        <v>193</v>
      </c>
      <c r="F90" s="77" t="s">
        <v>272</v>
      </c>
      <c r="G90" s="77">
        <v>7.3</v>
      </c>
      <c r="H90" s="76"/>
      <c r="I90" s="105">
        <v>3000</v>
      </c>
      <c r="J90" s="105">
        <f t="shared" si="9"/>
        <v>1637.5</v>
      </c>
      <c r="K90" s="106">
        <f t="shared" si="10"/>
        <v>54.583333333333329</v>
      </c>
      <c r="L90" s="105">
        <v>1362.5</v>
      </c>
      <c r="M90" s="110"/>
      <c r="N90" s="107">
        <v>39003</v>
      </c>
      <c r="O90" s="77" t="s">
        <v>1240</v>
      </c>
      <c r="P90" s="76"/>
      <c r="Q90" s="76"/>
      <c r="R90" s="76"/>
      <c r="S90" s="76"/>
      <c r="T90" s="76"/>
      <c r="U90" s="87"/>
      <c r="V90" s="87"/>
      <c r="W90" s="87"/>
      <c r="X90" s="87"/>
      <c r="Y90" s="87"/>
      <c r="Z90" s="87"/>
      <c r="AA90" s="87"/>
      <c r="AB90" s="87"/>
      <c r="AC90" s="87"/>
      <c r="AD90" s="87"/>
      <c r="AE90" s="87"/>
      <c r="AF90" s="87"/>
      <c r="AG90" s="87"/>
      <c r="AH90" s="87"/>
      <c r="AI90" s="87"/>
      <c r="AJ90" s="87"/>
      <c r="AK90" s="87"/>
      <c r="AL90" s="87"/>
      <c r="AM90" s="87"/>
      <c r="AN90" s="87"/>
      <c r="AO90" s="87"/>
      <c r="AP90" s="87"/>
      <c r="AQ90" s="87"/>
      <c r="AR90" s="87"/>
      <c r="AS90" s="87"/>
      <c r="AT90" s="87"/>
      <c r="AU90" s="87"/>
      <c r="AV90" s="87"/>
      <c r="AW90" s="87"/>
      <c r="AX90" s="87"/>
      <c r="AY90" s="87"/>
      <c r="AZ90" s="87"/>
      <c r="BA90" s="87"/>
      <c r="BB90" s="87"/>
      <c r="BC90" s="87"/>
      <c r="BD90" s="87"/>
      <c r="BE90" s="87"/>
      <c r="BF90" s="87"/>
      <c r="BG90" s="87"/>
      <c r="BH90" s="87"/>
      <c r="BI90" s="87"/>
      <c r="BJ90" s="87"/>
      <c r="BK90" s="87"/>
      <c r="BL90" s="87"/>
      <c r="BM90" s="87"/>
      <c r="BN90" s="87"/>
      <c r="BO90" s="87"/>
    </row>
    <row r="91" spans="1:67" ht="76.5" x14ac:dyDescent="0.25">
      <c r="A91" s="88">
        <v>77</v>
      </c>
      <c r="B91" s="354" t="s">
        <v>341</v>
      </c>
      <c r="C91" s="354" t="s">
        <v>1576</v>
      </c>
      <c r="D91" s="354" t="s">
        <v>198</v>
      </c>
      <c r="E91" s="354" t="s">
        <v>193</v>
      </c>
      <c r="F91" s="77" t="s">
        <v>273</v>
      </c>
      <c r="G91" s="77">
        <v>1.3</v>
      </c>
      <c r="H91" s="76"/>
      <c r="I91" s="105">
        <v>3000</v>
      </c>
      <c r="J91" s="105">
        <f t="shared" si="9"/>
        <v>1637.5</v>
      </c>
      <c r="K91" s="106">
        <f t="shared" si="10"/>
        <v>54.583333333333329</v>
      </c>
      <c r="L91" s="105">
        <v>1362.5</v>
      </c>
      <c r="M91" s="110"/>
      <c r="N91" s="107">
        <v>39003</v>
      </c>
      <c r="O91" s="77" t="s">
        <v>1238</v>
      </c>
      <c r="P91" s="76"/>
      <c r="Q91" s="76"/>
      <c r="R91" s="76"/>
      <c r="S91" s="76"/>
      <c r="T91" s="76"/>
      <c r="U91" s="87"/>
      <c r="V91" s="87"/>
      <c r="W91" s="87"/>
      <c r="X91" s="87"/>
      <c r="Y91" s="87"/>
      <c r="Z91" s="87"/>
      <c r="AA91" s="87"/>
      <c r="AB91" s="87"/>
      <c r="AC91" s="87"/>
      <c r="AD91" s="87"/>
      <c r="AE91" s="87"/>
      <c r="AF91" s="87"/>
      <c r="AG91" s="87"/>
      <c r="AH91" s="87"/>
      <c r="AI91" s="87"/>
      <c r="AJ91" s="87"/>
      <c r="AK91" s="87"/>
      <c r="AL91" s="87"/>
      <c r="AM91" s="87"/>
      <c r="AN91" s="87"/>
      <c r="AO91" s="87"/>
      <c r="AP91" s="87"/>
      <c r="AQ91" s="87"/>
      <c r="AR91" s="87"/>
      <c r="AS91" s="87"/>
      <c r="AT91" s="87"/>
      <c r="AU91" s="87"/>
      <c r="AV91" s="87"/>
      <c r="AW91" s="87"/>
      <c r="AX91" s="87"/>
      <c r="AY91" s="87"/>
      <c r="AZ91" s="87"/>
      <c r="BA91" s="87"/>
      <c r="BB91" s="87"/>
      <c r="BC91" s="87"/>
      <c r="BD91" s="87"/>
      <c r="BE91" s="87"/>
      <c r="BF91" s="87"/>
      <c r="BG91" s="87"/>
      <c r="BH91" s="87"/>
      <c r="BI91" s="87"/>
      <c r="BJ91" s="87"/>
      <c r="BK91" s="87"/>
      <c r="BL91" s="87"/>
      <c r="BM91" s="87"/>
      <c r="BN91" s="87"/>
      <c r="BO91" s="87"/>
    </row>
    <row r="92" spans="1:67" ht="76.5" x14ac:dyDescent="0.25">
      <c r="A92" s="193">
        <v>78</v>
      </c>
      <c r="B92" s="354" t="s">
        <v>342</v>
      </c>
      <c r="C92" s="354" t="s">
        <v>1577</v>
      </c>
      <c r="D92" s="354" t="s">
        <v>199</v>
      </c>
      <c r="E92" s="354" t="s">
        <v>193</v>
      </c>
      <c r="F92" s="77" t="s">
        <v>274</v>
      </c>
      <c r="G92" s="89">
        <v>7.5</v>
      </c>
      <c r="H92" s="76"/>
      <c r="I92" s="105">
        <v>3000</v>
      </c>
      <c r="J92" s="105">
        <f t="shared" si="9"/>
        <v>1637.5</v>
      </c>
      <c r="K92" s="106">
        <f t="shared" si="10"/>
        <v>54.583333333333329</v>
      </c>
      <c r="L92" s="105">
        <v>1362.5</v>
      </c>
      <c r="M92" s="110"/>
      <c r="N92" s="107">
        <v>39003</v>
      </c>
      <c r="O92" s="77" t="s">
        <v>1242</v>
      </c>
      <c r="P92" s="76"/>
      <c r="Q92" s="76"/>
      <c r="R92" s="76"/>
      <c r="S92" s="76"/>
      <c r="T92" s="76"/>
      <c r="U92" s="87"/>
      <c r="V92" s="87"/>
      <c r="W92" s="87"/>
      <c r="X92" s="87"/>
      <c r="Y92" s="87"/>
      <c r="Z92" s="87"/>
      <c r="AA92" s="87"/>
      <c r="AB92" s="87"/>
      <c r="AC92" s="87"/>
      <c r="AD92" s="87"/>
      <c r="AE92" s="87"/>
      <c r="AF92" s="87"/>
      <c r="AG92" s="87"/>
      <c r="AH92" s="87"/>
      <c r="AI92" s="87"/>
      <c r="AJ92" s="87"/>
      <c r="AK92" s="87"/>
      <c r="AL92" s="87"/>
      <c r="AM92" s="87"/>
      <c r="AN92" s="87"/>
      <c r="AO92" s="87"/>
      <c r="AP92" s="87"/>
      <c r="AQ92" s="87"/>
      <c r="AR92" s="87"/>
      <c r="AS92" s="87"/>
      <c r="AT92" s="87"/>
      <c r="AU92" s="87"/>
      <c r="AV92" s="87"/>
      <c r="AW92" s="87"/>
      <c r="AX92" s="87"/>
      <c r="AY92" s="87"/>
      <c r="AZ92" s="87"/>
      <c r="BA92" s="87"/>
      <c r="BB92" s="87"/>
      <c r="BC92" s="87"/>
      <c r="BD92" s="87"/>
      <c r="BE92" s="87"/>
      <c r="BF92" s="87"/>
      <c r="BG92" s="87"/>
      <c r="BH92" s="87"/>
      <c r="BI92" s="87"/>
      <c r="BJ92" s="87"/>
      <c r="BK92" s="87"/>
      <c r="BL92" s="87"/>
      <c r="BM92" s="87"/>
      <c r="BN92" s="87"/>
      <c r="BO92" s="87"/>
    </row>
    <row r="93" spans="1:67" ht="76.5" x14ac:dyDescent="0.25">
      <c r="A93" s="88">
        <v>79</v>
      </c>
      <c r="B93" s="354" t="s">
        <v>343</v>
      </c>
      <c r="C93" s="354" t="s">
        <v>1578</v>
      </c>
      <c r="D93" s="354" t="s">
        <v>1579</v>
      </c>
      <c r="E93" s="354" t="s">
        <v>193</v>
      </c>
      <c r="F93" s="77" t="s">
        <v>275</v>
      </c>
      <c r="G93" s="77">
        <v>10.3</v>
      </c>
      <c r="H93" s="76"/>
      <c r="I93" s="105">
        <v>3000</v>
      </c>
      <c r="J93" s="105">
        <f t="shared" si="9"/>
        <v>1637.5</v>
      </c>
      <c r="K93" s="106">
        <f t="shared" si="10"/>
        <v>54.583333333333329</v>
      </c>
      <c r="L93" s="105">
        <v>1362.5</v>
      </c>
      <c r="M93" s="110"/>
      <c r="N93" s="107">
        <v>39003</v>
      </c>
      <c r="O93" s="77" t="s">
        <v>1236</v>
      </c>
      <c r="P93" s="76"/>
      <c r="Q93" s="76"/>
      <c r="R93" s="76"/>
      <c r="S93" s="76"/>
      <c r="T93" s="76"/>
      <c r="U93" s="87"/>
      <c r="V93" s="87"/>
      <c r="W93" s="87"/>
      <c r="X93" s="87"/>
      <c r="Y93" s="87"/>
      <c r="Z93" s="87"/>
      <c r="AA93" s="87"/>
      <c r="AB93" s="87"/>
      <c r="AC93" s="87"/>
      <c r="AD93" s="87"/>
      <c r="AE93" s="87"/>
      <c r="AF93" s="87"/>
      <c r="AG93" s="87"/>
      <c r="AH93" s="87"/>
      <c r="AI93" s="87"/>
      <c r="AJ93" s="87"/>
      <c r="AK93" s="87"/>
      <c r="AL93" s="87"/>
      <c r="AM93" s="87"/>
      <c r="AN93" s="87"/>
      <c r="AO93" s="87"/>
      <c r="AP93" s="87"/>
      <c r="AQ93" s="87"/>
      <c r="AR93" s="87"/>
      <c r="AS93" s="87"/>
      <c r="AT93" s="87"/>
      <c r="AU93" s="87"/>
      <c r="AV93" s="87"/>
      <c r="AW93" s="87"/>
      <c r="AX93" s="87"/>
      <c r="AY93" s="87"/>
      <c r="AZ93" s="87"/>
      <c r="BA93" s="87"/>
      <c r="BB93" s="87"/>
      <c r="BC93" s="87"/>
      <c r="BD93" s="87"/>
      <c r="BE93" s="87"/>
      <c r="BF93" s="87"/>
      <c r="BG93" s="87"/>
      <c r="BH93" s="87"/>
      <c r="BI93" s="87"/>
      <c r="BJ93" s="87"/>
      <c r="BK93" s="87"/>
      <c r="BL93" s="87"/>
      <c r="BM93" s="87"/>
      <c r="BN93" s="87"/>
      <c r="BO93" s="87"/>
    </row>
    <row r="94" spans="1:67" ht="102" x14ac:dyDescent="0.25">
      <c r="A94" s="88">
        <v>80</v>
      </c>
      <c r="B94" s="354" t="s">
        <v>344</v>
      </c>
      <c r="C94" s="354" t="s">
        <v>1580</v>
      </c>
      <c r="D94" s="354" t="s">
        <v>1579</v>
      </c>
      <c r="E94" s="354" t="s">
        <v>193</v>
      </c>
      <c r="F94" s="88" t="s">
        <v>1532</v>
      </c>
      <c r="G94" s="77"/>
      <c r="H94" s="76" t="s">
        <v>222</v>
      </c>
      <c r="I94" s="83">
        <v>0.1</v>
      </c>
      <c r="J94" s="83">
        <f>I94-L94</f>
        <v>0.1</v>
      </c>
      <c r="K94" s="78">
        <f>J94/I94*100</f>
        <v>100</v>
      </c>
      <c r="L94" s="83">
        <v>0</v>
      </c>
      <c r="M94" s="110"/>
      <c r="N94" s="107">
        <v>39003</v>
      </c>
      <c r="O94" s="77" t="s">
        <v>1235</v>
      </c>
      <c r="P94" s="76"/>
      <c r="Q94" s="76"/>
      <c r="R94" s="76"/>
      <c r="S94" s="76"/>
      <c r="T94" s="76"/>
      <c r="U94" s="87"/>
      <c r="V94" s="87"/>
      <c r="W94" s="87"/>
      <c r="X94" s="87"/>
      <c r="Y94" s="87"/>
      <c r="Z94" s="87"/>
      <c r="AA94" s="87"/>
      <c r="AB94" s="87"/>
      <c r="AC94" s="87"/>
      <c r="AD94" s="87"/>
      <c r="AE94" s="87"/>
      <c r="AF94" s="87"/>
      <c r="AG94" s="87"/>
      <c r="AH94" s="87"/>
      <c r="AI94" s="87"/>
      <c r="AJ94" s="87"/>
      <c r="AK94" s="87"/>
      <c r="AL94" s="87"/>
      <c r="AM94" s="87"/>
      <c r="AN94" s="87"/>
      <c r="AO94" s="87"/>
      <c r="AP94" s="87"/>
      <c r="AQ94" s="87"/>
      <c r="AR94" s="87"/>
      <c r="AS94" s="87"/>
      <c r="AT94" s="87"/>
      <c r="AU94" s="87"/>
      <c r="AV94" s="87"/>
      <c r="AW94" s="87"/>
      <c r="AX94" s="87"/>
      <c r="AY94" s="87"/>
      <c r="AZ94" s="87"/>
      <c r="BA94" s="87"/>
      <c r="BB94" s="87"/>
      <c r="BC94" s="87"/>
      <c r="BD94" s="87"/>
      <c r="BE94" s="87"/>
      <c r="BF94" s="87"/>
      <c r="BG94" s="87"/>
      <c r="BH94" s="87"/>
      <c r="BI94" s="87"/>
      <c r="BJ94" s="87"/>
      <c r="BK94" s="87"/>
      <c r="BL94" s="87"/>
      <c r="BM94" s="87"/>
      <c r="BN94" s="87"/>
      <c r="BO94" s="87"/>
    </row>
    <row r="95" spans="1:67" ht="74.25" customHeight="1" x14ac:dyDescent="0.25">
      <c r="A95" s="88">
        <v>81</v>
      </c>
      <c r="B95" s="354" t="s">
        <v>376</v>
      </c>
      <c r="C95" s="354" t="s">
        <v>1581</v>
      </c>
      <c r="D95" s="354" t="s">
        <v>1579</v>
      </c>
      <c r="E95" s="354" t="s">
        <v>193</v>
      </c>
      <c r="F95" s="77" t="s">
        <v>1561</v>
      </c>
      <c r="G95" s="89">
        <v>12</v>
      </c>
      <c r="H95" s="76"/>
      <c r="I95" s="83">
        <v>8000</v>
      </c>
      <c r="J95" s="83">
        <f>I95-L95</f>
        <v>3493.7700000000004</v>
      </c>
      <c r="K95" s="78">
        <f>J95/I95*100</f>
        <v>43.672125000000008</v>
      </c>
      <c r="L95" s="83">
        <v>4506.2299999999996</v>
      </c>
      <c r="M95" s="110"/>
      <c r="N95" s="107">
        <v>39003</v>
      </c>
      <c r="O95" s="77" t="s">
        <v>1569</v>
      </c>
      <c r="P95" s="76"/>
      <c r="Q95" s="76"/>
      <c r="R95" s="76"/>
      <c r="S95" s="76"/>
      <c r="T95" s="76"/>
      <c r="U95" s="87"/>
      <c r="V95" s="87"/>
      <c r="W95" s="87"/>
      <c r="X95" s="87"/>
      <c r="Y95" s="87"/>
      <c r="Z95" s="87"/>
      <c r="AA95" s="87"/>
      <c r="AB95" s="87"/>
      <c r="AC95" s="87"/>
      <c r="AD95" s="87"/>
      <c r="AE95" s="87"/>
      <c r="AF95" s="87"/>
      <c r="AG95" s="87"/>
      <c r="AH95" s="87"/>
      <c r="AI95" s="87"/>
      <c r="AJ95" s="87"/>
      <c r="AK95" s="87"/>
      <c r="AL95" s="87"/>
      <c r="AM95" s="87"/>
      <c r="AN95" s="87"/>
      <c r="AO95" s="87"/>
      <c r="AP95" s="87"/>
      <c r="AQ95" s="87"/>
      <c r="AR95" s="87"/>
      <c r="AS95" s="87"/>
      <c r="AT95" s="87"/>
      <c r="AU95" s="87"/>
      <c r="AV95" s="87"/>
      <c r="AW95" s="87"/>
      <c r="AX95" s="87"/>
      <c r="AY95" s="87"/>
      <c r="AZ95" s="87"/>
      <c r="BA95" s="87"/>
      <c r="BB95" s="87"/>
      <c r="BC95" s="87"/>
      <c r="BD95" s="87"/>
      <c r="BE95" s="87"/>
      <c r="BF95" s="87"/>
      <c r="BG95" s="87"/>
      <c r="BH95" s="87"/>
      <c r="BI95" s="87"/>
      <c r="BJ95" s="87"/>
      <c r="BK95" s="87"/>
      <c r="BL95" s="87"/>
      <c r="BM95" s="87"/>
      <c r="BN95" s="87"/>
      <c r="BO95" s="87"/>
    </row>
    <row r="96" spans="1:67" ht="66" customHeight="1" x14ac:dyDescent="0.25">
      <c r="A96" s="193">
        <v>82</v>
      </c>
      <c r="B96" s="354" t="s">
        <v>377</v>
      </c>
      <c r="C96" s="354" t="s">
        <v>1643</v>
      </c>
      <c r="D96" s="354" t="s">
        <v>1579</v>
      </c>
      <c r="E96" s="354" t="s">
        <v>193</v>
      </c>
      <c r="F96" s="77" t="s">
        <v>1555</v>
      </c>
      <c r="G96" s="77">
        <v>64</v>
      </c>
      <c r="H96" s="76"/>
      <c r="I96" s="83">
        <v>6000</v>
      </c>
      <c r="J96" s="83">
        <f>I96-L96</f>
        <v>2620</v>
      </c>
      <c r="K96" s="78">
        <f>J96/I96*100</f>
        <v>43.666666666666664</v>
      </c>
      <c r="L96" s="83">
        <v>3380</v>
      </c>
      <c r="M96" s="110"/>
      <c r="N96" s="107">
        <v>39003</v>
      </c>
      <c r="O96" s="77" t="s">
        <v>1559</v>
      </c>
      <c r="P96" s="76"/>
      <c r="Q96" s="76"/>
      <c r="R96" s="76"/>
      <c r="S96" s="76"/>
      <c r="T96" s="76"/>
      <c r="U96" s="87"/>
      <c r="V96" s="87"/>
      <c r="W96" s="87"/>
      <c r="X96" s="87"/>
      <c r="Y96" s="87"/>
      <c r="Z96" s="87"/>
      <c r="AA96" s="87"/>
      <c r="AB96" s="87"/>
      <c r="AC96" s="87"/>
      <c r="AD96" s="87"/>
      <c r="AE96" s="87"/>
      <c r="AF96" s="87"/>
      <c r="AG96" s="87"/>
      <c r="AH96" s="87"/>
      <c r="AI96" s="87"/>
      <c r="AJ96" s="87"/>
      <c r="AK96" s="87"/>
      <c r="AL96" s="87"/>
      <c r="AM96" s="87"/>
      <c r="AN96" s="87"/>
      <c r="AO96" s="87"/>
      <c r="AP96" s="87"/>
      <c r="AQ96" s="87"/>
      <c r="AR96" s="87"/>
      <c r="AS96" s="87"/>
      <c r="AT96" s="87"/>
      <c r="AU96" s="87"/>
      <c r="AV96" s="87"/>
      <c r="AW96" s="87"/>
      <c r="AX96" s="87"/>
      <c r="AY96" s="87"/>
      <c r="AZ96" s="87"/>
      <c r="BA96" s="87"/>
      <c r="BB96" s="87"/>
      <c r="BC96" s="87"/>
      <c r="BD96" s="87"/>
      <c r="BE96" s="87"/>
      <c r="BF96" s="87"/>
      <c r="BG96" s="87"/>
      <c r="BH96" s="87"/>
      <c r="BI96" s="87"/>
      <c r="BJ96" s="87"/>
      <c r="BK96" s="87"/>
      <c r="BL96" s="87"/>
      <c r="BM96" s="87"/>
      <c r="BN96" s="87"/>
      <c r="BO96" s="87"/>
    </row>
    <row r="97" spans="1:67" ht="66.75" customHeight="1" x14ac:dyDescent="0.25">
      <c r="A97" s="88">
        <v>83</v>
      </c>
      <c r="B97" s="354" t="s">
        <v>374</v>
      </c>
      <c r="C97" s="338" t="s">
        <v>238</v>
      </c>
      <c r="D97" s="338" t="s">
        <v>195</v>
      </c>
      <c r="E97" s="338" t="s">
        <v>193</v>
      </c>
      <c r="F97" s="208"/>
      <c r="G97" s="208"/>
      <c r="H97" s="207"/>
      <c r="I97" s="339">
        <v>2000</v>
      </c>
      <c r="J97" s="339">
        <f>I97-L97</f>
        <v>873.77</v>
      </c>
      <c r="K97" s="340">
        <f>J97/I97*100</f>
        <v>43.688499999999998</v>
      </c>
      <c r="L97" s="339">
        <v>1126.23</v>
      </c>
      <c r="M97" s="341"/>
      <c r="N97" s="342">
        <v>39003</v>
      </c>
      <c r="O97" s="208" t="s">
        <v>102</v>
      </c>
      <c r="P97" s="76"/>
      <c r="Q97" s="76"/>
      <c r="R97" s="76"/>
      <c r="S97" s="76"/>
      <c r="T97" s="76"/>
      <c r="U97" s="87"/>
      <c r="V97" s="87"/>
      <c r="W97" s="87"/>
      <c r="X97" s="87"/>
      <c r="Y97" s="87"/>
      <c r="Z97" s="87"/>
      <c r="AA97" s="87"/>
      <c r="AB97" s="87"/>
      <c r="AC97" s="87"/>
      <c r="AD97" s="87"/>
      <c r="AE97" s="87"/>
      <c r="AF97" s="87"/>
      <c r="AG97" s="87"/>
      <c r="AH97" s="87"/>
      <c r="AI97" s="87"/>
      <c r="AJ97" s="87"/>
      <c r="AK97" s="87"/>
      <c r="AL97" s="87"/>
      <c r="AM97" s="87"/>
      <c r="AN97" s="87"/>
      <c r="AO97" s="87"/>
      <c r="AP97" s="87"/>
      <c r="AQ97" s="87"/>
      <c r="AR97" s="87"/>
      <c r="AS97" s="87"/>
      <c r="AT97" s="87"/>
      <c r="AU97" s="87"/>
      <c r="AV97" s="87"/>
      <c r="AW97" s="87"/>
      <c r="AX97" s="87"/>
      <c r="AY97" s="87"/>
      <c r="AZ97" s="87"/>
      <c r="BA97" s="87"/>
      <c r="BB97" s="87"/>
      <c r="BC97" s="87"/>
      <c r="BD97" s="87"/>
      <c r="BE97" s="87"/>
      <c r="BF97" s="87"/>
      <c r="BG97" s="87"/>
      <c r="BH97" s="87"/>
      <c r="BI97" s="87"/>
      <c r="BJ97" s="87"/>
      <c r="BK97" s="87"/>
      <c r="BL97" s="87"/>
      <c r="BM97" s="87"/>
      <c r="BN97" s="87"/>
      <c r="BO97" s="87"/>
    </row>
    <row r="98" spans="1:67" ht="63.75" customHeight="1" x14ac:dyDescent="0.25">
      <c r="A98" s="193">
        <v>84</v>
      </c>
      <c r="B98" s="354" t="s">
        <v>375</v>
      </c>
      <c r="C98" s="338" t="s">
        <v>240</v>
      </c>
      <c r="D98" s="338" t="s">
        <v>195</v>
      </c>
      <c r="E98" s="338" t="s">
        <v>193</v>
      </c>
      <c r="F98" s="208"/>
      <c r="G98" s="208"/>
      <c r="H98" s="207"/>
      <c r="I98" s="339">
        <v>3500</v>
      </c>
      <c r="J98" s="339">
        <f>I98-L98</f>
        <v>3500</v>
      </c>
      <c r="K98" s="340">
        <f>J98/I98*100</f>
        <v>100</v>
      </c>
      <c r="L98" s="339">
        <v>0</v>
      </c>
      <c r="M98" s="341"/>
      <c r="N98" s="342"/>
      <c r="O98" s="208"/>
      <c r="P98" s="76"/>
      <c r="Q98" s="76"/>
      <c r="R98" s="76"/>
      <c r="S98" s="76"/>
      <c r="T98" s="76"/>
      <c r="U98" s="87"/>
      <c r="V98" s="87"/>
      <c r="W98" s="87"/>
      <c r="X98" s="87"/>
      <c r="Y98" s="87"/>
      <c r="Z98" s="87"/>
      <c r="AA98" s="87"/>
      <c r="AB98" s="87"/>
      <c r="AC98" s="87"/>
      <c r="AD98" s="87"/>
      <c r="AE98" s="87"/>
      <c r="AF98" s="87"/>
      <c r="AG98" s="87"/>
      <c r="AH98" s="87"/>
      <c r="AI98" s="87"/>
      <c r="AJ98" s="87"/>
      <c r="AK98" s="87"/>
      <c r="AL98" s="87"/>
      <c r="AM98" s="87"/>
      <c r="AN98" s="87"/>
      <c r="AO98" s="87"/>
      <c r="AP98" s="87"/>
      <c r="AQ98" s="87"/>
      <c r="AR98" s="87"/>
      <c r="AS98" s="87"/>
      <c r="AT98" s="87"/>
      <c r="AU98" s="87"/>
      <c r="AV98" s="87"/>
      <c r="AW98" s="87"/>
      <c r="AX98" s="87"/>
      <c r="AY98" s="87"/>
      <c r="AZ98" s="87"/>
      <c r="BA98" s="87"/>
      <c r="BB98" s="87"/>
      <c r="BC98" s="87"/>
      <c r="BD98" s="87"/>
      <c r="BE98" s="87"/>
      <c r="BF98" s="87"/>
      <c r="BG98" s="87"/>
      <c r="BH98" s="87"/>
      <c r="BI98" s="87"/>
      <c r="BJ98" s="87"/>
      <c r="BK98" s="87"/>
      <c r="BL98" s="87"/>
      <c r="BM98" s="87"/>
      <c r="BN98" s="87"/>
      <c r="BO98" s="87"/>
    </row>
    <row r="99" spans="1:67" ht="66" customHeight="1" x14ac:dyDescent="0.25">
      <c r="A99" s="88">
        <v>85</v>
      </c>
      <c r="B99" s="354" t="s">
        <v>345</v>
      </c>
      <c r="C99" s="354" t="s">
        <v>1582</v>
      </c>
      <c r="D99" s="354" t="s">
        <v>200</v>
      </c>
      <c r="E99" s="354" t="s">
        <v>193</v>
      </c>
      <c r="F99" s="77" t="s">
        <v>276</v>
      </c>
      <c r="G99" s="108">
        <v>4.75</v>
      </c>
      <c r="H99" s="76"/>
      <c r="I99" s="105">
        <v>3000</v>
      </c>
      <c r="J99" s="105">
        <f t="shared" si="9"/>
        <v>1637.5</v>
      </c>
      <c r="K99" s="106">
        <f t="shared" si="10"/>
        <v>54.583333333333329</v>
      </c>
      <c r="L99" s="105">
        <v>1362.5</v>
      </c>
      <c r="M99" s="110"/>
      <c r="N99" s="107">
        <v>39003</v>
      </c>
      <c r="O99" s="77" t="s">
        <v>1244</v>
      </c>
      <c r="P99" s="76"/>
      <c r="Q99" s="76"/>
      <c r="R99" s="76"/>
      <c r="S99" s="76"/>
      <c r="T99" s="76"/>
      <c r="U99" s="87"/>
      <c r="V99" s="87"/>
      <c r="W99" s="87"/>
      <c r="X99" s="87"/>
      <c r="Y99" s="87"/>
      <c r="Z99" s="87"/>
      <c r="AA99" s="87"/>
      <c r="AB99" s="87"/>
      <c r="AC99" s="87"/>
      <c r="AD99" s="87"/>
      <c r="AE99" s="87"/>
      <c r="AF99" s="87"/>
      <c r="AG99" s="87"/>
      <c r="AH99" s="87"/>
      <c r="AI99" s="87"/>
      <c r="AJ99" s="87"/>
      <c r="AK99" s="87"/>
      <c r="AL99" s="87"/>
      <c r="AM99" s="87"/>
      <c r="AN99" s="87"/>
      <c r="AO99" s="87"/>
      <c r="AP99" s="87"/>
      <c r="AQ99" s="87"/>
      <c r="AR99" s="87"/>
      <c r="AS99" s="87"/>
      <c r="AT99" s="87"/>
      <c r="AU99" s="87"/>
      <c r="AV99" s="87"/>
      <c r="AW99" s="87"/>
      <c r="AX99" s="87"/>
      <c r="AY99" s="87"/>
      <c r="AZ99" s="87"/>
      <c r="BA99" s="87"/>
      <c r="BB99" s="87"/>
      <c r="BC99" s="87"/>
      <c r="BD99" s="87"/>
      <c r="BE99" s="87"/>
      <c r="BF99" s="87"/>
      <c r="BG99" s="87"/>
      <c r="BH99" s="87"/>
      <c r="BI99" s="87"/>
      <c r="BJ99" s="87"/>
      <c r="BK99" s="87"/>
      <c r="BL99" s="87"/>
      <c r="BM99" s="87"/>
      <c r="BN99" s="87"/>
      <c r="BO99" s="87"/>
    </row>
    <row r="100" spans="1:67" ht="76.5" x14ac:dyDescent="0.25">
      <c r="A100" s="88">
        <v>86</v>
      </c>
      <c r="B100" s="354" t="s">
        <v>346</v>
      </c>
      <c r="C100" s="354" t="s">
        <v>1583</v>
      </c>
      <c r="D100" s="354" t="s">
        <v>1584</v>
      </c>
      <c r="E100" s="354" t="s">
        <v>193</v>
      </c>
      <c r="F100" s="77" t="s">
        <v>277</v>
      </c>
      <c r="G100" s="77"/>
      <c r="H100" s="77" t="s">
        <v>1199</v>
      </c>
      <c r="I100" s="105">
        <v>15000</v>
      </c>
      <c r="J100" s="105">
        <f t="shared" si="9"/>
        <v>6500</v>
      </c>
      <c r="K100" s="106">
        <f t="shared" si="10"/>
        <v>43.333333333333336</v>
      </c>
      <c r="L100" s="105">
        <v>8500</v>
      </c>
      <c r="M100" s="110"/>
      <c r="N100" s="107">
        <v>39003</v>
      </c>
      <c r="O100" s="77" t="s">
        <v>1237</v>
      </c>
      <c r="P100" s="76"/>
      <c r="Q100" s="76"/>
      <c r="R100" s="76"/>
      <c r="S100" s="76"/>
      <c r="T100" s="76"/>
      <c r="U100" s="87"/>
      <c r="V100" s="87"/>
      <c r="W100" s="87"/>
      <c r="X100" s="87"/>
      <c r="Y100" s="87"/>
      <c r="Z100" s="87"/>
      <c r="AA100" s="87"/>
      <c r="AB100" s="87"/>
      <c r="AC100" s="87"/>
      <c r="AD100" s="87"/>
      <c r="AE100" s="87"/>
      <c r="AF100" s="87"/>
      <c r="AG100" s="87"/>
      <c r="AH100" s="87"/>
      <c r="AI100" s="87"/>
      <c r="AJ100" s="87"/>
      <c r="AK100" s="87"/>
      <c r="AL100" s="87"/>
      <c r="AM100" s="87"/>
      <c r="AN100" s="87"/>
      <c r="AO100" s="87"/>
      <c r="AP100" s="87"/>
      <c r="AQ100" s="87"/>
      <c r="AR100" s="87"/>
      <c r="AS100" s="87"/>
      <c r="AT100" s="87"/>
      <c r="AU100" s="87"/>
      <c r="AV100" s="87"/>
      <c r="AW100" s="87"/>
      <c r="AX100" s="87"/>
      <c r="AY100" s="87"/>
      <c r="AZ100" s="87"/>
      <c r="BA100" s="87"/>
      <c r="BB100" s="87"/>
      <c r="BC100" s="87"/>
      <c r="BD100" s="87"/>
      <c r="BE100" s="87"/>
      <c r="BF100" s="87"/>
      <c r="BG100" s="87"/>
      <c r="BH100" s="87"/>
      <c r="BI100" s="87"/>
      <c r="BJ100" s="87"/>
      <c r="BK100" s="87"/>
      <c r="BL100" s="87"/>
      <c r="BM100" s="87"/>
      <c r="BN100" s="87"/>
      <c r="BO100" s="87"/>
    </row>
    <row r="101" spans="1:67" ht="71.25" customHeight="1" x14ac:dyDescent="0.25">
      <c r="A101" s="88">
        <v>87</v>
      </c>
      <c r="B101" s="354" t="s">
        <v>347</v>
      </c>
      <c r="C101" s="354" t="s">
        <v>243</v>
      </c>
      <c r="D101" s="354" t="s">
        <v>201</v>
      </c>
      <c r="E101" s="354" t="s">
        <v>193</v>
      </c>
      <c r="F101" s="77"/>
      <c r="G101" s="109"/>
      <c r="H101" s="88">
        <v>3050</v>
      </c>
      <c r="I101" s="83">
        <v>30000</v>
      </c>
      <c r="J101" s="83">
        <f t="shared" si="9"/>
        <v>16375</v>
      </c>
      <c r="K101" s="78">
        <f t="shared" si="10"/>
        <v>54.583333333333329</v>
      </c>
      <c r="L101" s="105">
        <v>13625</v>
      </c>
      <c r="M101" s="110"/>
      <c r="N101" s="107">
        <v>39003</v>
      </c>
      <c r="O101" s="77" t="s">
        <v>102</v>
      </c>
      <c r="P101" s="76"/>
      <c r="Q101" s="76"/>
      <c r="R101" s="76"/>
      <c r="S101" s="76"/>
      <c r="T101" s="76"/>
      <c r="U101" s="87"/>
      <c r="V101" s="87"/>
      <c r="W101" s="87"/>
      <c r="X101" s="87"/>
      <c r="Y101" s="87"/>
      <c r="Z101" s="87"/>
      <c r="AA101" s="87"/>
      <c r="AB101" s="87"/>
      <c r="AC101" s="87"/>
      <c r="AD101" s="87"/>
      <c r="AE101" s="87"/>
      <c r="AF101" s="87"/>
      <c r="AG101" s="87"/>
      <c r="AH101" s="87"/>
      <c r="AI101" s="87"/>
      <c r="AJ101" s="87"/>
      <c r="AK101" s="87"/>
      <c r="AL101" s="87"/>
      <c r="AM101" s="87"/>
      <c r="AN101" s="87"/>
      <c r="AO101" s="87"/>
      <c r="AP101" s="87"/>
      <c r="AQ101" s="87"/>
      <c r="AR101" s="87"/>
      <c r="AS101" s="87"/>
      <c r="AT101" s="87"/>
      <c r="AU101" s="87"/>
      <c r="AV101" s="87"/>
      <c r="AW101" s="87"/>
      <c r="AX101" s="87"/>
      <c r="AY101" s="87"/>
      <c r="AZ101" s="87"/>
      <c r="BA101" s="87"/>
      <c r="BB101" s="87"/>
      <c r="BC101" s="87"/>
      <c r="BD101" s="87"/>
      <c r="BE101" s="87"/>
      <c r="BF101" s="87"/>
      <c r="BG101" s="87"/>
      <c r="BH101" s="87"/>
      <c r="BI101" s="87"/>
      <c r="BJ101" s="87"/>
      <c r="BK101" s="87"/>
      <c r="BL101" s="87"/>
      <c r="BM101" s="87"/>
      <c r="BN101" s="87"/>
      <c r="BO101" s="87"/>
    </row>
    <row r="102" spans="1:67" ht="66.75" customHeight="1" x14ac:dyDescent="0.25">
      <c r="A102" s="88">
        <v>88</v>
      </c>
      <c r="B102" s="354" t="s">
        <v>348</v>
      </c>
      <c r="C102" s="354" t="s">
        <v>1645</v>
      </c>
      <c r="D102" s="354" t="s">
        <v>202</v>
      </c>
      <c r="E102" s="354" t="s">
        <v>193</v>
      </c>
      <c r="F102" s="88" t="s">
        <v>1629</v>
      </c>
      <c r="G102" s="77">
        <v>400</v>
      </c>
      <c r="H102" s="88"/>
      <c r="I102" s="105">
        <v>50000</v>
      </c>
      <c r="J102" s="83">
        <f t="shared" si="9"/>
        <v>27291.23</v>
      </c>
      <c r="K102" s="78">
        <f t="shared" si="10"/>
        <v>54.582459999999998</v>
      </c>
      <c r="L102" s="105">
        <v>22708.77</v>
      </c>
      <c r="M102" s="110"/>
      <c r="N102" s="107">
        <v>39003</v>
      </c>
      <c r="O102" s="77" t="s">
        <v>1630</v>
      </c>
      <c r="P102" s="76"/>
      <c r="Q102" s="76"/>
      <c r="R102" s="76"/>
      <c r="S102" s="76"/>
      <c r="T102" s="76"/>
      <c r="U102" s="87"/>
      <c r="V102" s="87"/>
      <c r="W102" s="87"/>
      <c r="X102" s="87"/>
      <c r="Y102" s="87"/>
      <c r="Z102" s="87"/>
      <c r="AA102" s="87"/>
      <c r="AB102" s="87"/>
      <c r="AC102" s="87"/>
      <c r="AD102" s="87"/>
      <c r="AE102" s="87"/>
      <c r="AF102" s="87"/>
      <c r="AG102" s="87"/>
      <c r="AH102" s="87"/>
      <c r="AI102" s="87"/>
      <c r="AJ102" s="87"/>
      <c r="AK102" s="87"/>
      <c r="AL102" s="87"/>
      <c r="AM102" s="87"/>
      <c r="AN102" s="87"/>
      <c r="AO102" s="87"/>
      <c r="AP102" s="87"/>
      <c r="AQ102" s="87"/>
      <c r="AR102" s="87"/>
      <c r="AS102" s="87"/>
      <c r="AT102" s="87"/>
      <c r="AU102" s="87"/>
      <c r="AV102" s="87"/>
      <c r="AW102" s="87"/>
      <c r="AX102" s="87"/>
      <c r="AY102" s="87"/>
      <c r="AZ102" s="87"/>
      <c r="BA102" s="87"/>
      <c r="BB102" s="87"/>
      <c r="BC102" s="87"/>
      <c r="BD102" s="87"/>
      <c r="BE102" s="87"/>
      <c r="BF102" s="87"/>
      <c r="BG102" s="87"/>
      <c r="BH102" s="87"/>
      <c r="BI102" s="87"/>
      <c r="BJ102" s="87"/>
      <c r="BK102" s="87"/>
      <c r="BL102" s="87"/>
      <c r="BM102" s="87"/>
      <c r="BN102" s="87"/>
      <c r="BO102" s="87"/>
    </row>
    <row r="103" spans="1:67" ht="63.75" x14ac:dyDescent="0.25">
      <c r="A103" s="193">
        <v>89</v>
      </c>
      <c r="B103" s="354" t="s">
        <v>349</v>
      </c>
      <c r="C103" s="354" t="s">
        <v>1585</v>
      </c>
      <c r="D103" s="354" t="s">
        <v>203</v>
      </c>
      <c r="E103" s="354" t="s">
        <v>193</v>
      </c>
      <c r="F103" s="88" t="s">
        <v>1627</v>
      </c>
      <c r="G103" s="88"/>
      <c r="H103" s="88" t="s">
        <v>1586</v>
      </c>
      <c r="I103" s="105">
        <v>79880</v>
      </c>
      <c r="J103" s="83">
        <f t="shared" si="9"/>
        <v>546.27000000000407</v>
      </c>
      <c r="K103" s="78">
        <f t="shared" si="10"/>
        <v>0.68386329494241871</v>
      </c>
      <c r="L103" s="105">
        <v>79333.73</v>
      </c>
      <c r="M103" s="110"/>
      <c r="N103" s="107">
        <v>39003</v>
      </c>
      <c r="O103" s="77" t="s">
        <v>1628</v>
      </c>
      <c r="P103" s="76"/>
      <c r="Q103" s="76"/>
      <c r="R103" s="76"/>
      <c r="S103" s="76"/>
      <c r="T103" s="76"/>
      <c r="U103" s="87"/>
      <c r="V103" s="87"/>
      <c r="W103" s="87"/>
      <c r="X103" s="87"/>
      <c r="Y103" s="87"/>
      <c r="Z103" s="87"/>
      <c r="AA103" s="87"/>
      <c r="AB103" s="87"/>
      <c r="AC103" s="87"/>
      <c r="AD103" s="87"/>
      <c r="AE103" s="87"/>
      <c r="AF103" s="87"/>
      <c r="AG103" s="87"/>
      <c r="AH103" s="87"/>
      <c r="AI103" s="87"/>
      <c r="AJ103" s="87"/>
      <c r="AK103" s="87"/>
      <c r="AL103" s="87"/>
      <c r="AM103" s="87"/>
      <c r="AN103" s="87"/>
      <c r="AO103" s="87"/>
      <c r="AP103" s="87"/>
      <c r="AQ103" s="87"/>
      <c r="AR103" s="87"/>
      <c r="AS103" s="87"/>
      <c r="AT103" s="87"/>
      <c r="AU103" s="87"/>
      <c r="AV103" s="87"/>
      <c r="AW103" s="87"/>
      <c r="AX103" s="87"/>
      <c r="AY103" s="87"/>
      <c r="AZ103" s="87"/>
      <c r="BA103" s="87"/>
      <c r="BB103" s="87"/>
      <c r="BC103" s="87"/>
      <c r="BD103" s="87"/>
      <c r="BE103" s="87"/>
      <c r="BF103" s="87"/>
      <c r="BG103" s="87"/>
      <c r="BH103" s="87"/>
      <c r="BI103" s="87"/>
      <c r="BJ103" s="87"/>
      <c r="BK103" s="87"/>
      <c r="BL103" s="87"/>
      <c r="BM103" s="87"/>
      <c r="BN103" s="87"/>
      <c r="BO103" s="87"/>
    </row>
    <row r="104" spans="1:67" ht="53.25" customHeight="1" x14ac:dyDescent="0.25">
      <c r="A104" s="88">
        <v>90</v>
      </c>
      <c r="B104" s="354" t="s">
        <v>350</v>
      </c>
      <c r="C104" s="354" t="s">
        <v>244</v>
      </c>
      <c r="D104" s="354" t="s">
        <v>204</v>
      </c>
      <c r="E104" s="354" t="s">
        <v>193</v>
      </c>
      <c r="F104" s="401" t="s">
        <v>1587</v>
      </c>
      <c r="G104" s="77"/>
      <c r="H104" s="88">
        <v>5720</v>
      </c>
      <c r="I104" s="105">
        <v>1000</v>
      </c>
      <c r="J104" s="83">
        <f t="shared" si="9"/>
        <v>546.27</v>
      </c>
      <c r="K104" s="78">
        <f t="shared" si="10"/>
        <v>54.627000000000002</v>
      </c>
      <c r="L104" s="105">
        <v>453.73</v>
      </c>
      <c r="M104" s="110"/>
      <c r="N104" s="107">
        <v>39003</v>
      </c>
      <c r="O104" s="77" t="s">
        <v>102</v>
      </c>
      <c r="P104" s="76"/>
      <c r="Q104" s="76"/>
      <c r="R104" s="76"/>
      <c r="S104" s="76"/>
      <c r="T104" s="76"/>
      <c r="U104" s="87"/>
      <c r="V104" s="87"/>
      <c r="W104" s="87"/>
      <c r="X104" s="87"/>
      <c r="Y104" s="87"/>
      <c r="Z104" s="87"/>
      <c r="AA104" s="87"/>
      <c r="AB104" s="87"/>
      <c r="AC104" s="87"/>
      <c r="AD104" s="87"/>
      <c r="AE104" s="87"/>
      <c r="AF104" s="87"/>
      <c r="AG104" s="87"/>
      <c r="AH104" s="87"/>
      <c r="AI104" s="87"/>
      <c r="AJ104" s="87"/>
      <c r="AK104" s="87"/>
      <c r="AL104" s="87"/>
      <c r="AM104" s="87"/>
      <c r="AN104" s="87"/>
      <c r="AO104" s="87"/>
      <c r="AP104" s="87"/>
      <c r="AQ104" s="87"/>
      <c r="AR104" s="87"/>
      <c r="AS104" s="87"/>
      <c r="AT104" s="87"/>
      <c r="AU104" s="87"/>
      <c r="AV104" s="87"/>
      <c r="AW104" s="87"/>
      <c r="AX104" s="87"/>
      <c r="AY104" s="87"/>
      <c r="AZ104" s="87"/>
      <c r="BA104" s="87"/>
      <c r="BB104" s="87"/>
      <c r="BC104" s="87"/>
      <c r="BD104" s="87"/>
      <c r="BE104" s="87"/>
      <c r="BF104" s="87"/>
      <c r="BG104" s="87"/>
      <c r="BH104" s="87"/>
      <c r="BI104" s="87"/>
      <c r="BJ104" s="87"/>
      <c r="BK104" s="87"/>
      <c r="BL104" s="87"/>
      <c r="BM104" s="87"/>
      <c r="BN104" s="87"/>
      <c r="BO104" s="87"/>
    </row>
    <row r="105" spans="1:67" ht="63.75" x14ac:dyDescent="0.25">
      <c r="A105" s="88">
        <v>91</v>
      </c>
      <c r="B105" s="354" t="s">
        <v>351</v>
      </c>
      <c r="C105" s="354" t="s">
        <v>1588</v>
      </c>
      <c r="D105" s="354" t="s">
        <v>1589</v>
      </c>
      <c r="E105" s="354" t="s">
        <v>193</v>
      </c>
      <c r="F105" s="88" t="s">
        <v>1626</v>
      </c>
      <c r="G105" s="77"/>
      <c r="H105" s="88" t="s">
        <v>1644</v>
      </c>
      <c r="I105" s="105">
        <v>1000</v>
      </c>
      <c r="J105" s="83">
        <f t="shared" si="9"/>
        <v>546.27</v>
      </c>
      <c r="K105" s="78">
        <f t="shared" si="10"/>
        <v>54.627000000000002</v>
      </c>
      <c r="L105" s="105">
        <v>453.73</v>
      </c>
      <c r="M105" s="110"/>
      <c r="N105" s="107">
        <v>39003</v>
      </c>
      <c r="O105" s="77" t="s">
        <v>1635</v>
      </c>
      <c r="P105" s="76"/>
      <c r="Q105" s="76"/>
      <c r="R105" s="76"/>
      <c r="S105" s="76"/>
      <c r="T105" s="76"/>
      <c r="U105" s="87"/>
      <c r="V105" s="87"/>
      <c r="W105" s="87"/>
      <c r="X105" s="87"/>
      <c r="Y105" s="87"/>
      <c r="Z105" s="87"/>
      <c r="AA105" s="87"/>
      <c r="AB105" s="87"/>
      <c r="AC105" s="87"/>
      <c r="AD105" s="87"/>
      <c r="AE105" s="87"/>
      <c r="AF105" s="87"/>
      <c r="AG105" s="87"/>
      <c r="AH105" s="87"/>
      <c r="AI105" s="87"/>
      <c r="AJ105" s="87"/>
      <c r="AK105" s="87"/>
      <c r="AL105" s="87"/>
      <c r="AM105" s="87"/>
      <c r="AN105" s="87"/>
      <c r="AO105" s="87"/>
      <c r="AP105" s="87"/>
      <c r="AQ105" s="87"/>
      <c r="AR105" s="87"/>
      <c r="AS105" s="87"/>
      <c r="AT105" s="87"/>
      <c r="AU105" s="87"/>
      <c r="AV105" s="87"/>
      <c r="AW105" s="87"/>
      <c r="AX105" s="87"/>
      <c r="AY105" s="87"/>
      <c r="AZ105" s="87"/>
      <c r="BA105" s="87"/>
      <c r="BB105" s="87"/>
      <c r="BC105" s="87"/>
      <c r="BD105" s="87"/>
      <c r="BE105" s="87"/>
      <c r="BF105" s="87"/>
      <c r="BG105" s="87"/>
      <c r="BH105" s="87"/>
      <c r="BI105" s="87"/>
      <c r="BJ105" s="87"/>
      <c r="BK105" s="87"/>
      <c r="BL105" s="87"/>
      <c r="BM105" s="87"/>
      <c r="BN105" s="87"/>
      <c r="BO105" s="87"/>
    </row>
    <row r="106" spans="1:67" ht="66.75" customHeight="1" x14ac:dyDescent="0.25">
      <c r="A106" s="193">
        <v>92</v>
      </c>
      <c r="B106" s="354" t="s">
        <v>352</v>
      </c>
      <c r="C106" s="354" t="s">
        <v>1590</v>
      </c>
      <c r="D106" s="354" t="s">
        <v>205</v>
      </c>
      <c r="E106" s="354" t="s">
        <v>193</v>
      </c>
      <c r="F106" s="88" t="s">
        <v>1624</v>
      </c>
      <c r="G106" s="77"/>
      <c r="H106" s="88" t="s">
        <v>1591</v>
      </c>
      <c r="I106" s="105">
        <v>10000</v>
      </c>
      <c r="J106" s="83">
        <f t="shared" si="9"/>
        <v>5456.77</v>
      </c>
      <c r="K106" s="78">
        <f t="shared" si="10"/>
        <v>54.567700000000009</v>
      </c>
      <c r="L106" s="105">
        <v>4543.2299999999996</v>
      </c>
      <c r="M106" s="110"/>
      <c r="N106" s="107">
        <v>39003</v>
      </c>
      <c r="O106" s="77" t="s">
        <v>1625</v>
      </c>
      <c r="P106" s="76"/>
      <c r="Q106" s="76"/>
      <c r="R106" s="76"/>
      <c r="S106" s="76"/>
      <c r="T106" s="76"/>
      <c r="U106" s="87"/>
      <c r="V106" s="87"/>
      <c r="W106" s="87"/>
      <c r="X106" s="87"/>
      <c r="Y106" s="87"/>
      <c r="Z106" s="87"/>
      <c r="AA106" s="87"/>
      <c r="AB106" s="87"/>
      <c r="AC106" s="87"/>
      <c r="AD106" s="87"/>
      <c r="AE106" s="87"/>
      <c r="AF106" s="87"/>
      <c r="AG106" s="87"/>
      <c r="AH106" s="87"/>
      <c r="AI106" s="87"/>
      <c r="AJ106" s="87"/>
      <c r="AK106" s="87"/>
      <c r="AL106" s="87"/>
      <c r="AM106" s="87"/>
      <c r="AN106" s="87"/>
      <c r="AO106" s="87"/>
      <c r="AP106" s="87"/>
      <c r="AQ106" s="87"/>
      <c r="AR106" s="87"/>
      <c r="AS106" s="87"/>
      <c r="AT106" s="87"/>
      <c r="AU106" s="87"/>
      <c r="AV106" s="87"/>
      <c r="AW106" s="87"/>
      <c r="AX106" s="87"/>
      <c r="AY106" s="87"/>
      <c r="AZ106" s="87"/>
      <c r="BA106" s="87"/>
      <c r="BB106" s="87"/>
      <c r="BC106" s="87"/>
      <c r="BD106" s="87"/>
      <c r="BE106" s="87"/>
      <c r="BF106" s="87"/>
      <c r="BG106" s="87"/>
      <c r="BH106" s="87"/>
      <c r="BI106" s="87"/>
      <c r="BJ106" s="87"/>
      <c r="BK106" s="87"/>
      <c r="BL106" s="87"/>
      <c r="BM106" s="87"/>
      <c r="BN106" s="87"/>
      <c r="BO106" s="87"/>
    </row>
    <row r="107" spans="1:67" ht="66.75" customHeight="1" x14ac:dyDescent="0.25">
      <c r="A107" s="88">
        <v>93</v>
      </c>
      <c r="B107" s="354" t="s">
        <v>353</v>
      </c>
      <c r="C107" s="354" t="s">
        <v>1592</v>
      </c>
      <c r="D107" s="354" t="s">
        <v>206</v>
      </c>
      <c r="E107" s="354" t="s">
        <v>193</v>
      </c>
      <c r="F107" s="88" t="s">
        <v>1623</v>
      </c>
      <c r="G107" s="89"/>
      <c r="H107" s="88" t="s">
        <v>1593</v>
      </c>
      <c r="I107" s="105">
        <v>15000</v>
      </c>
      <c r="J107" s="105">
        <f t="shared" si="9"/>
        <v>8187.5</v>
      </c>
      <c r="K107" s="78">
        <f t="shared" si="10"/>
        <v>54.583333333333329</v>
      </c>
      <c r="L107" s="105">
        <v>6812.5</v>
      </c>
      <c r="M107" s="110"/>
      <c r="N107" s="107">
        <v>39003</v>
      </c>
      <c r="O107" s="77" t="s">
        <v>1634</v>
      </c>
      <c r="P107" s="76"/>
      <c r="Q107" s="76"/>
      <c r="R107" s="76"/>
      <c r="S107" s="76"/>
      <c r="T107" s="76"/>
      <c r="U107" s="87"/>
      <c r="V107" s="87"/>
      <c r="W107" s="87"/>
      <c r="X107" s="87"/>
      <c r="Y107" s="87"/>
      <c r="Z107" s="87"/>
      <c r="AA107" s="87"/>
      <c r="AB107" s="87"/>
      <c r="AC107" s="87"/>
      <c r="AD107" s="87"/>
      <c r="AE107" s="87"/>
      <c r="AF107" s="87"/>
      <c r="AG107" s="87"/>
      <c r="AH107" s="87"/>
      <c r="AI107" s="87"/>
      <c r="AJ107" s="87"/>
      <c r="AK107" s="87"/>
      <c r="AL107" s="87"/>
      <c r="AM107" s="87"/>
      <c r="AN107" s="87"/>
      <c r="AO107" s="87"/>
      <c r="AP107" s="87"/>
      <c r="AQ107" s="87"/>
      <c r="AR107" s="87"/>
      <c r="AS107" s="87"/>
      <c r="AT107" s="87"/>
      <c r="AU107" s="87"/>
      <c r="AV107" s="87"/>
      <c r="AW107" s="87"/>
      <c r="AX107" s="87"/>
      <c r="AY107" s="87"/>
      <c r="AZ107" s="87"/>
      <c r="BA107" s="87"/>
      <c r="BB107" s="87"/>
      <c r="BC107" s="87"/>
      <c r="BD107" s="87"/>
      <c r="BE107" s="87"/>
      <c r="BF107" s="87"/>
      <c r="BG107" s="87"/>
      <c r="BH107" s="87"/>
      <c r="BI107" s="87"/>
      <c r="BJ107" s="87"/>
      <c r="BK107" s="87"/>
      <c r="BL107" s="87"/>
      <c r="BM107" s="87"/>
      <c r="BN107" s="87"/>
      <c r="BO107" s="87"/>
    </row>
    <row r="108" spans="1:67" ht="102" customHeight="1" x14ac:dyDescent="0.25">
      <c r="A108" s="88">
        <v>94</v>
      </c>
      <c r="B108" s="354" t="s">
        <v>354</v>
      </c>
      <c r="C108" s="354" t="s">
        <v>1594</v>
      </c>
      <c r="D108" s="354" t="s">
        <v>1595</v>
      </c>
      <c r="E108" s="354" t="s">
        <v>193</v>
      </c>
      <c r="F108" s="88" t="s">
        <v>278</v>
      </c>
      <c r="G108" s="89"/>
      <c r="H108" s="89" t="s">
        <v>216</v>
      </c>
      <c r="I108" s="105">
        <v>6000</v>
      </c>
      <c r="J108" s="105">
        <f t="shared" si="9"/>
        <v>2620</v>
      </c>
      <c r="K108" s="78">
        <f t="shared" si="10"/>
        <v>43.666666666666664</v>
      </c>
      <c r="L108" s="105">
        <v>3380</v>
      </c>
      <c r="M108" s="110"/>
      <c r="N108" s="107">
        <v>39003</v>
      </c>
      <c r="O108" s="77" t="s">
        <v>1249</v>
      </c>
      <c r="P108" s="76"/>
      <c r="Q108" s="76"/>
      <c r="R108" s="76"/>
      <c r="S108" s="76"/>
      <c r="T108" s="76"/>
      <c r="U108" s="87"/>
      <c r="V108" s="87"/>
      <c r="W108" s="87"/>
      <c r="X108" s="87"/>
      <c r="Y108" s="87"/>
      <c r="Z108" s="87"/>
      <c r="AA108" s="87"/>
      <c r="AB108" s="87"/>
      <c r="AC108" s="87"/>
      <c r="AD108" s="87"/>
      <c r="AE108" s="87"/>
      <c r="AF108" s="87"/>
      <c r="AG108" s="87"/>
      <c r="AH108" s="87"/>
      <c r="AI108" s="87"/>
      <c r="AJ108" s="87"/>
      <c r="AK108" s="87"/>
      <c r="AL108" s="87"/>
      <c r="AM108" s="87"/>
      <c r="AN108" s="87"/>
      <c r="AO108" s="87"/>
      <c r="AP108" s="87"/>
      <c r="AQ108" s="87"/>
      <c r="AR108" s="87"/>
      <c r="AS108" s="87"/>
      <c r="AT108" s="87"/>
      <c r="AU108" s="87"/>
      <c r="AV108" s="87"/>
      <c r="AW108" s="87"/>
      <c r="AX108" s="87"/>
      <c r="AY108" s="87"/>
      <c r="AZ108" s="87"/>
      <c r="BA108" s="87"/>
      <c r="BB108" s="87"/>
      <c r="BC108" s="87"/>
      <c r="BD108" s="87"/>
      <c r="BE108" s="87"/>
      <c r="BF108" s="87"/>
      <c r="BG108" s="87"/>
      <c r="BH108" s="87"/>
      <c r="BI108" s="87"/>
      <c r="BJ108" s="87"/>
      <c r="BK108" s="87"/>
      <c r="BL108" s="87"/>
      <c r="BM108" s="87"/>
      <c r="BN108" s="87"/>
      <c r="BO108" s="87"/>
    </row>
    <row r="109" spans="1:67" ht="102" customHeight="1" x14ac:dyDescent="0.25">
      <c r="A109" s="193">
        <v>95</v>
      </c>
      <c r="B109" s="354" t="s">
        <v>355</v>
      </c>
      <c r="C109" s="354" t="s">
        <v>1596</v>
      </c>
      <c r="D109" s="354" t="s">
        <v>1597</v>
      </c>
      <c r="E109" s="354" t="s">
        <v>193</v>
      </c>
      <c r="F109" s="88" t="s">
        <v>279</v>
      </c>
      <c r="G109" s="89"/>
      <c r="H109" s="89" t="s">
        <v>216</v>
      </c>
      <c r="I109" s="105">
        <v>6000</v>
      </c>
      <c r="J109" s="105">
        <f t="shared" si="9"/>
        <v>2600</v>
      </c>
      <c r="K109" s="78">
        <f t="shared" si="10"/>
        <v>43.333333333333336</v>
      </c>
      <c r="L109" s="105">
        <v>3400</v>
      </c>
      <c r="M109" s="110"/>
      <c r="N109" s="107">
        <v>39003</v>
      </c>
      <c r="O109" s="77" t="s">
        <v>1246</v>
      </c>
      <c r="P109" s="76"/>
      <c r="Q109" s="76"/>
      <c r="R109" s="76"/>
      <c r="S109" s="76"/>
      <c r="T109" s="76"/>
      <c r="U109" s="87"/>
      <c r="V109" s="87"/>
      <c r="W109" s="87"/>
      <c r="X109" s="87"/>
      <c r="Y109" s="87"/>
      <c r="Z109" s="87"/>
      <c r="AA109" s="87"/>
      <c r="AB109" s="87"/>
      <c r="AC109" s="87"/>
      <c r="AD109" s="87"/>
      <c r="AE109" s="87"/>
      <c r="AF109" s="87"/>
      <c r="AG109" s="87"/>
      <c r="AH109" s="87"/>
      <c r="AI109" s="87"/>
      <c r="AJ109" s="87"/>
      <c r="AK109" s="87"/>
      <c r="AL109" s="87"/>
      <c r="AM109" s="87"/>
      <c r="AN109" s="87"/>
      <c r="AO109" s="87"/>
      <c r="AP109" s="87"/>
      <c r="AQ109" s="87"/>
      <c r="AR109" s="87"/>
      <c r="AS109" s="87"/>
      <c r="AT109" s="87"/>
      <c r="AU109" s="87"/>
      <c r="AV109" s="87"/>
      <c r="AW109" s="87"/>
      <c r="AX109" s="87"/>
      <c r="AY109" s="87"/>
      <c r="AZ109" s="87"/>
      <c r="BA109" s="87"/>
      <c r="BB109" s="87"/>
      <c r="BC109" s="87"/>
      <c r="BD109" s="87"/>
      <c r="BE109" s="87"/>
      <c r="BF109" s="87"/>
      <c r="BG109" s="87"/>
      <c r="BH109" s="87"/>
      <c r="BI109" s="87"/>
      <c r="BJ109" s="87"/>
      <c r="BK109" s="87"/>
      <c r="BL109" s="87"/>
      <c r="BM109" s="87"/>
      <c r="BN109" s="87"/>
      <c r="BO109" s="87"/>
    </row>
    <row r="110" spans="1:67" ht="102" customHeight="1" x14ac:dyDescent="0.25">
      <c r="A110" s="88">
        <v>96</v>
      </c>
      <c r="B110" s="354" t="s">
        <v>356</v>
      </c>
      <c r="C110" s="354" t="s">
        <v>1598</v>
      </c>
      <c r="D110" s="354" t="s">
        <v>1597</v>
      </c>
      <c r="E110" s="354" t="s">
        <v>193</v>
      </c>
      <c r="F110" s="88" t="s">
        <v>280</v>
      </c>
      <c r="G110" s="89"/>
      <c r="H110" s="89" t="s">
        <v>217</v>
      </c>
      <c r="I110" s="105">
        <v>6000</v>
      </c>
      <c r="J110" s="105">
        <f t="shared" si="9"/>
        <v>2620</v>
      </c>
      <c r="K110" s="78">
        <f t="shared" si="10"/>
        <v>43.666666666666664</v>
      </c>
      <c r="L110" s="105">
        <v>3380</v>
      </c>
      <c r="M110" s="110"/>
      <c r="N110" s="107">
        <v>39003</v>
      </c>
      <c r="O110" s="77" t="s">
        <v>1248</v>
      </c>
      <c r="P110" s="76"/>
      <c r="Q110" s="76"/>
      <c r="R110" s="76"/>
      <c r="S110" s="76"/>
      <c r="T110" s="76"/>
      <c r="U110" s="87"/>
      <c r="V110" s="87"/>
      <c r="W110" s="87"/>
      <c r="X110" s="87"/>
      <c r="Y110" s="87"/>
      <c r="Z110" s="87"/>
      <c r="AA110" s="87"/>
      <c r="AB110" s="87"/>
      <c r="AC110" s="87"/>
      <c r="AD110" s="87"/>
      <c r="AE110" s="87"/>
      <c r="AF110" s="87"/>
      <c r="AG110" s="87"/>
      <c r="AH110" s="87"/>
      <c r="AI110" s="87"/>
      <c r="AJ110" s="87"/>
      <c r="AK110" s="87"/>
      <c r="AL110" s="87"/>
      <c r="AM110" s="87"/>
      <c r="AN110" s="87"/>
      <c r="AO110" s="87"/>
      <c r="AP110" s="87"/>
      <c r="AQ110" s="87"/>
      <c r="AR110" s="87"/>
      <c r="AS110" s="87"/>
      <c r="AT110" s="87"/>
      <c r="AU110" s="87"/>
      <c r="AV110" s="87"/>
      <c r="AW110" s="87"/>
      <c r="AX110" s="87"/>
      <c r="AY110" s="87"/>
      <c r="AZ110" s="87"/>
      <c r="BA110" s="87"/>
      <c r="BB110" s="87"/>
      <c r="BC110" s="87"/>
      <c r="BD110" s="87"/>
      <c r="BE110" s="87"/>
      <c r="BF110" s="87"/>
      <c r="BG110" s="87"/>
      <c r="BH110" s="87"/>
      <c r="BI110" s="87"/>
      <c r="BJ110" s="87"/>
      <c r="BK110" s="87"/>
      <c r="BL110" s="87"/>
      <c r="BM110" s="87"/>
      <c r="BN110" s="87"/>
      <c r="BO110" s="87"/>
    </row>
    <row r="111" spans="1:67" ht="102" customHeight="1" x14ac:dyDescent="0.25">
      <c r="A111" s="88">
        <v>97</v>
      </c>
      <c r="B111" s="354" t="s">
        <v>357</v>
      </c>
      <c r="C111" s="354" t="s">
        <v>1599</v>
      </c>
      <c r="D111" s="354" t="s">
        <v>1597</v>
      </c>
      <c r="E111" s="354" t="s">
        <v>193</v>
      </c>
      <c r="F111" s="88" t="s">
        <v>281</v>
      </c>
      <c r="G111" s="89"/>
      <c r="H111" s="89" t="s">
        <v>218</v>
      </c>
      <c r="I111" s="105">
        <v>6000</v>
      </c>
      <c r="J111" s="105">
        <f t="shared" si="9"/>
        <v>2620</v>
      </c>
      <c r="K111" s="78">
        <f t="shared" si="10"/>
        <v>43.666666666666664</v>
      </c>
      <c r="L111" s="105">
        <v>3380</v>
      </c>
      <c r="M111" s="110"/>
      <c r="N111" s="107">
        <v>39003</v>
      </c>
      <c r="O111" s="77" t="s">
        <v>1247</v>
      </c>
      <c r="P111" s="76"/>
      <c r="Q111" s="76"/>
      <c r="R111" s="76"/>
      <c r="S111" s="76"/>
      <c r="T111" s="76"/>
      <c r="U111" s="87"/>
      <c r="V111" s="87"/>
      <c r="W111" s="87"/>
      <c r="X111" s="87"/>
      <c r="Y111" s="87"/>
      <c r="Z111" s="87"/>
      <c r="AA111" s="87"/>
      <c r="AB111" s="87"/>
      <c r="AC111" s="87"/>
      <c r="AD111" s="87"/>
      <c r="AE111" s="87"/>
      <c r="AF111" s="87"/>
      <c r="AG111" s="87"/>
      <c r="AH111" s="87"/>
      <c r="AI111" s="87"/>
      <c r="AJ111" s="87"/>
      <c r="AK111" s="87"/>
      <c r="AL111" s="87"/>
      <c r="AM111" s="87"/>
      <c r="AN111" s="87"/>
      <c r="AO111" s="87"/>
      <c r="AP111" s="87"/>
      <c r="AQ111" s="87"/>
      <c r="AR111" s="87"/>
      <c r="AS111" s="87"/>
      <c r="AT111" s="87"/>
      <c r="AU111" s="87"/>
      <c r="AV111" s="87"/>
      <c r="AW111" s="87"/>
      <c r="AX111" s="87"/>
      <c r="AY111" s="87"/>
      <c r="AZ111" s="87"/>
      <c r="BA111" s="87"/>
      <c r="BB111" s="87"/>
      <c r="BC111" s="87"/>
      <c r="BD111" s="87"/>
      <c r="BE111" s="87"/>
      <c r="BF111" s="87"/>
      <c r="BG111" s="87"/>
      <c r="BH111" s="87"/>
      <c r="BI111" s="87"/>
      <c r="BJ111" s="87"/>
      <c r="BK111" s="87"/>
      <c r="BL111" s="87"/>
      <c r="BM111" s="87"/>
      <c r="BN111" s="87"/>
      <c r="BO111" s="87"/>
    </row>
    <row r="112" spans="1:67" ht="102" customHeight="1" x14ac:dyDescent="0.25">
      <c r="A112" s="193">
        <v>98</v>
      </c>
      <c r="B112" s="354" t="s">
        <v>358</v>
      </c>
      <c r="C112" s="354" t="s">
        <v>1600</v>
      </c>
      <c r="D112" s="354" t="s">
        <v>1597</v>
      </c>
      <c r="E112" s="354" t="s">
        <v>193</v>
      </c>
      <c r="F112" s="88" t="s">
        <v>1531</v>
      </c>
      <c r="G112" s="89"/>
      <c r="H112" s="89" t="s">
        <v>219</v>
      </c>
      <c r="I112" s="105">
        <v>6000</v>
      </c>
      <c r="J112" s="105">
        <f t="shared" si="9"/>
        <v>2600</v>
      </c>
      <c r="K112" s="78">
        <f t="shared" si="10"/>
        <v>43.333333333333336</v>
      </c>
      <c r="L112" s="105">
        <v>3400</v>
      </c>
      <c r="M112" s="110"/>
      <c r="N112" s="107">
        <v>39003</v>
      </c>
      <c r="O112" s="77" t="s">
        <v>1551</v>
      </c>
      <c r="P112" s="76"/>
      <c r="Q112" s="76"/>
      <c r="R112" s="76"/>
      <c r="S112" s="76"/>
      <c r="T112" s="76"/>
      <c r="U112" s="87"/>
      <c r="V112" s="87"/>
      <c r="W112" s="87"/>
      <c r="X112" s="87"/>
      <c r="Y112" s="87"/>
      <c r="Z112" s="87"/>
      <c r="AA112" s="87"/>
      <c r="AB112" s="87"/>
      <c r="AC112" s="87"/>
      <c r="AD112" s="87"/>
      <c r="AE112" s="87"/>
      <c r="AF112" s="87"/>
      <c r="AG112" s="87"/>
      <c r="AH112" s="87"/>
      <c r="AI112" s="87"/>
      <c r="AJ112" s="87"/>
      <c r="AK112" s="87"/>
      <c r="AL112" s="87"/>
      <c r="AM112" s="87"/>
      <c r="AN112" s="87"/>
      <c r="AO112" s="87"/>
      <c r="AP112" s="87"/>
      <c r="AQ112" s="87"/>
      <c r="AR112" s="87"/>
      <c r="AS112" s="87"/>
      <c r="AT112" s="87"/>
      <c r="AU112" s="87"/>
      <c r="AV112" s="87"/>
      <c r="AW112" s="87"/>
      <c r="AX112" s="87"/>
      <c r="AY112" s="87"/>
      <c r="AZ112" s="87"/>
      <c r="BA112" s="87"/>
      <c r="BB112" s="87"/>
      <c r="BC112" s="87"/>
      <c r="BD112" s="87"/>
      <c r="BE112" s="87"/>
      <c r="BF112" s="87"/>
      <c r="BG112" s="87"/>
      <c r="BH112" s="87"/>
      <c r="BI112" s="87"/>
      <c r="BJ112" s="87"/>
      <c r="BK112" s="87"/>
      <c r="BL112" s="87"/>
      <c r="BM112" s="87"/>
      <c r="BN112" s="87"/>
      <c r="BO112" s="87"/>
    </row>
    <row r="113" spans="1:67" ht="76.5" x14ac:dyDescent="0.25">
      <c r="A113" s="88">
        <v>99</v>
      </c>
      <c r="B113" s="354" t="s">
        <v>359</v>
      </c>
      <c r="C113" s="354" t="s">
        <v>1601</v>
      </c>
      <c r="D113" s="354" t="s">
        <v>1602</v>
      </c>
      <c r="E113" s="354" t="s">
        <v>193</v>
      </c>
      <c r="F113" s="88" t="s">
        <v>282</v>
      </c>
      <c r="G113" s="89"/>
      <c r="H113" s="89" t="s">
        <v>1198</v>
      </c>
      <c r="I113" s="105">
        <v>6000</v>
      </c>
      <c r="J113" s="105">
        <f t="shared" si="9"/>
        <v>2620</v>
      </c>
      <c r="K113" s="78">
        <f t="shared" si="10"/>
        <v>43.666666666666664</v>
      </c>
      <c r="L113" s="105">
        <v>3380</v>
      </c>
      <c r="M113" s="110"/>
      <c r="N113" s="107">
        <v>39003</v>
      </c>
      <c r="O113" s="77" t="s">
        <v>1241</v>
      </c>
      <c r="P113" s="76"/>
      <c r="Q113" s="76"/>
      <c r="R113" s="76"/>
      <c r="S113" s="76"/>
      <c r="T113" s="76"/>
      <c r="U113" s="87"/>
      <c r="V113" s="87"/>
      <c r="W113" s="87"/>
      <c r="X113" s="87"/>
      <c r="Y113" s="87"/>
      <c r="Z113" s="87"/>
      <c r="AA113" s="87"/>
      <c r="AB113" s="87"/>
      <c r="AC113" s="87"/>
      <c r="AD113" s="87"/>
      <c r="AE113" s="87"/>
      <c r="AF113" s="87"/>
      <c r="AG113" s="87"/>
      <c r="AH113" s="87"/>
      <c r="AI113" s="87"/>
      <c r="AJ113" s="87"/>
      <c r="AK113" s="87"/>
      <c r="AL113" s="87"/>
      <c r="AM113" s="87"/>
      <c r="AN113" s="87"/>
      <c r="AO113" s="87"/>
      <c r="AP113" s="87"/>
      <c r="AQ113" s="87"/>
      <c r="AR113" s="87"/>
      <c r="AS113" s="87"/>
      <c r="AT113" s="87"/>
      <c r="AU113" s="87"/>
      <c r="AV113" s="87"/>
      <c r="AW113" s="87"/>
      <c r="AX113" s="87"/>
      <c r="AY113" s="87"/>
      <c r="AZ113" s="87"/>
      <c r="BA113" s="87"/>
      <c r="BB113" s="87"/>
      <c r="BC113" s="87"/>
      <c r="BD113" s="87"/>
      <c r="BE113" s="87"/>
      <c r="BF113" s="87"/>
      <c r="BG113" s="87"/>
      <c r="BH113" s="87"/>
      <c r="BI113" s="87"/>
      <c r="BJ113" s="87"/>
      <c r="BK113" s="87"/>
      <c r="BL113" s="87"/>
      <c r="BM113" s="87"/>
      <c r="BN113" s="87"/>
      <c r="BO113" s="87"/>
    </row>
    <row r="114" spans="1:67" ht="76.5" x14ac:dyDescent="0.25">
      <c r="A114" s="88">
        <v>100</v>
      </c>
      <c r="B114" s="354" t="s">
        <v>360</v>
      </c>
      <c r="C114" s="354" t="s">
        <v>1603</v>
      </c>
      <c r="D114" s="354" t="s">
        <v>1604</v>
      </c>
      <c r="E114" s="354" t="s">
        <v>193</v>
      </c>
      <c r="F114" s="88" t="s">
        <v>283</v>
      </c>
      <c r="G114" s="89"/>
      <c r="H114" s="89" t="s">
        <v>220</v>
      </c>
      <c r="I114" s="105">
        <v>6000</v>
      </c>
      <c r="J114" s="105">
        <f t="shared" si="9"/>
        <v>2620</v>
      </c>
      <c r="K114" s="78">
        <f t="shared" si="10"/>
        <v>43.666666666666664</v>
      </c>
      <c r="L114" s="105">
        <v>3380</v>
      </c>
      <c r="M114" s="110"/>
      <c r="N114" s="107">
        <v>39003</v>
      </c>
      <c r="O114" s="77" t="s">
        <v>1239</v>
      </c>
      <c r="P114" s="76"/>
      <c r="Q114" s="76"/>
      <c r="R114" s="76"/>
      <c r="S114" s="76"/>
      <c r="T114" s="76"/>
      <c r="U114" s="87"/>
      <c r="V114" s="87"/>
      <c r="W114" s="87"/>
      <c r="X114" s="87"/>
      <c r="Y114" s="87"/>
      <c r="Z114" s="87"/>
      <c r="AA114" s="87"/>
      <c r="AB114" s="87"/>
      <c r="AC114" s="87"/>
      <c r="AD114" s="87"/>
      <c r="AE114" s="87"/>
      <c r="AF114" s="87"/>
      <c r="AG114" s="87"/>
      <c r="AH114" s="87"/>
      <c r="AI114" s="87"/>
      <c r="AJ114" s="87"/>
      <c r="AK114" s="87"/>
      <c r="AL114" s="87"/>
      <c r="AM114" s="87"/>
      <c r="AN114" s="87"/>
      <c r="AO114" s="87"/>
      <c r="AP114" s="87"/>
      <c r="AQ114" s="87"/>
      <c r="AR114" s="87"/>
      <c r="AS114" s="87"/>
      <c r="AT114" s="87"/>
      <c r="AU114" s="87"/>
      <c r="AV114" s="87"/>
      <c r="AW114" s="87"/>
      <c r="AX114" s="87"/>
      <c r="AY114" s="87"/>
      <c r="AZ114" s="87"/>
      <c r="BA114" s="87"/>
      <c r="BB114" s="87"/>
      <c r="BC114" s="87"/>
      <c r="BD114" s="87"/>
      <c r="BE114" s="87"/>
      <c r="BF114" s="87"/>
      <c r="BG114" s="87"/>
      <c r="BH114" s="87"/>
      <c r="BI114" s="87"/>
      <c r="BJ114" s="87"/>
      <c r="BK114" s="87"/>
      <c r="BL114" s="87"/>
      <c r="BM114" s="87"/>
      <c r="BN114" s="87"/>
      <c r="BO114" s="87"/>
    </row>
    <row r="115" spans="1:67" ht="89.25" x14ac:dyDescent="0.25">
      <c r="A115" s="193">
        <v>101</v>
      </c>
      <c r="B115" s="354" t="s">
        <v>361</v>
      </c>
      <c r="C115" s="354" t="s">
        <v>1605</v>
      </c>
      <c r="D115" s="354" t="s">
        <v>1606</v>
      </c>
      <c r="E115" s="354" t="s">
        <v>193</v>
      </c>
      <c r="F115" s="88" t="s">
        <v>284</v>
      </c>
      <c r="G115" s="77"/>
      <c r="H115" s="89" t="s">
        <v>221</v>
      </c>
      <c r="I115" s="105">
        <v>6000</v>
      </c>
      <c r="J115" s="105">
        <f t="shared" si="9"/>
        <v>2620</v>
      </c>
      <c r="K115" s="78">
        <f t="shared" si="10"/>
        <v>43.666666666666664</v>
      </c>
      <c r="L115" s="105">
        <v>3380</v>
      </c>
      <c r="M115" s="110"/>
      <c r="N115" s="107">
        <v>39003</v>
      </c>
      <c r="O115" s="77" t="s">
        <v>1243</v>
      </c>
      <c r="P115" s="76"/>
      <c r="Q115" s="76"/>
      <c r="R115" s="76"/>
      <c r="S115" s="76"/>
      <c r="T115" s="76"/>
      <c r="U115" s="87"/>
      <c r="V115" s="87"/>
      <c r="W115" s="87"/>
      <c r="X115" s="87"/>
      <c r="Y115" s="87"/>
      <c r="Z115" s="87"/>
      <c r="AA115" s="87"/>
      <c r="AB115" s="87"/>
      <c r="AC115" s="87"/>
      <c r="AD115" s="87"/>
      <c r="AE115" s="87"/>
      <c r="AF115" s="87"/>
      <c r="AG115" s="87"/>
      <c r="AH115" s="87"/>
      <c r="AI115" s="87"/>
      <c r="AJ115" s="87"/>
      <c r="AK115" s="87"/>
      <c r="AL115" s="87"/>
      <c r="AM115" s="87"/>
      <c r="AN115" s="87"/>
      <c r="AO115" s="87"/>
      <c r="AP115" s="87"/>
      <c r="AQ115" s="87"/>
      <c r="AR115" s="87"/>
      <c r="AS115" s="87"/>
      <c r="AT115" s="87"/>
      <c r="AU115" s="87"/>
      <c r="AV115" s="87"/>
      <c r="AW115" s="87"/>
      <c r="AX115" s="87"/>
      <c r="AY115" s="87"/>
      <c r="AZ115" s="87"/>
      <c r="BA115" s="87"/>
      <c r="BB115" s="87"/>
      <c r="BC115" s="87"/>
      <c r="BD115" s="87"/>
      <c r="BE115" s="87"/>
      <c r="BF115" s="87"/>
      <c r="BG115" s="87"/>
      <c r="BH115" s="87"/>
      <c r="BI115" s="87"/>
      <c r="BJ115" s="87"/>
      <c r="BK115" s="87"/>
      <c r="BL115" s="87"/>
      <c r="BM115" s="87"/>
      <c r="BN115" s="87"/>
      <c r="BO115" s="87"/>
    </row>
    <row r="116" spans="1:67" ht="91.5" customHeight="1" x14ac:dyDescent="0.25">
      <c r="A116" s="193">
        <v>102</v>
      </c>
      <c r="B116" s="354" t="s">
        <v>362</v>
      </c>
      <c r="C116" s="354" t="s">
        <v>248</v>
      </c>
      <c r="D116" s="354" t="s">
        <v>207</v>
      </c>
      <c r="E116" s="354" t="s">
        <v>193</v>
      </c>
      <c r="F116" s="77"/>
      <c r="G116" s="77"/>
      <c r="H116" s="192">
        <v>4685</v>
      </c>
      <c r="I116" s="83">
        <v>7205108</v>
      </c>
      <c r="J116" s="83">
        <f t="shared" si="9"/>
        <v>1260893.9699999997</v>
      </c>
      <c r="K116" s="78">
        <f t="shared" si="10"/>
        <v>17.50000097153297</v>
      </c>
      <c r="L116" s="83">
        <v>5944214.0300000003</v>
      </c>
      <c r="M116" s="110"/>
      <c r="N116" s="107">
        <v>41883</v>
      </c>
      <c r="O116" s="77" t="s">
        <v>224</v>
      </c>
      <c r="P116" s="76"/>
      <c r="Q116" s="76"/>
      <c r="R116" s="76"/>
      <c r="S116" s="76"/>
      <c r="T116" s="76"/>
      <c r="U116" s="87"/>
      <c r="V116" s="87"/>
      <c r="W116" s="87"/>
      <c r="X116" s="87"/>
      <c r="Y116" s="87"/>
      <c r="Z116" s="87"/>
      <c r="AA116" s="87"/>
      <c r="AB116" s="87"/>
      <c r="AC116" s="87"/>
      <c r="AD116" s="87"/>
      <c r="AE116" s="87"/>
      <c r="AF116" s="87"/>
      <c r="AG116" s="87"/>
      <c r="AH116" s="87"/>
      <c r="AI116" s="87"/>
      <c r="AJ116" s="87"/>
      <c r="AK116" s="87"/>
      <c r="AL116" s="87"/>
      <c r="AM116" s="87"/>
      <c r="AN116" s="87"/>
      <c r="AO116" s="87"/>
      <c r="AP116" s="87"/>
      <c r="AQ116" s="87"/>
      <c r="AR116" s="87"/>
      <c r="AS116" s="87"/>
      <c r="AT116" s="87"/>
      <c r="AU116" s="87"/>
      <c r="AV116" s="87"/>
      <c r="AW116" s="87"/>
      <c r="AX116" s="87"/>
      <c r="AY116" s="87"/>
      <c r="AZ116" s="87"/>
      <c r="BA116" s="87"/>
      <c r="BB116" s="87"/>
      <c r="BC116" s="87"/>
      <c r="BD116" s="87"/>
      <c r="BE116" s="87"/>
      <c r="BF116" s="87"/>
      <c r="BG116" s="87"/>
      <c r="BH116" s="87"/>
      <c r="BI116" s="87"/>
      <c r="BJ116" s="87"/>
      <c r="BK116" s="87"/>
      <c r="BL116" s="87"/>
      <c r="BM116" s="87"/>
      <c r="BN116" s="87"/>
      <c r="BO116" s="87"/>
    </row>
    <row r="117" spans="1:67" ht="114.75" x14ac:dyDescent="0.25">
      <c r="A117" s="88">
        <v>103</v>
      </c>
      <c r="B117" s="354" t="s">
        <v>363</v>
      </c>
      <c r="C117" s="354" t="s">
        <v>1607</v>
      </c>
      <c r="D117" s="354" t="s">
        <v>1608</v>
      </c>
      <c r="E117" s="354" t="s">
        <v>193</v>
      </c>
      <c r="F117" s="88" t="s">
        <v>285</v>
      </c>
      <c r="G117" s="77"/>
      <c r="H117" s="88" t="s">
        <v>223</v>
      </c>
      <c r="I117" s="83">
        <v>0.1</v>
      </c>
      <c r="J117" s="83">
        <f t="shared" si="9"/>
        <v>0.1</v>
      </c>
      <c r="K117" s="78">
        <f t="shared" si="10"/>
        <v>100</v>
      </c>
      <c r="L117" s="83">
        <v>0</v>
      </c>
      <c r="M117" s="110"/>
      <c r="N117" s="107">
        <v>39003</v>
      </c>
      <c r="O117" s="77" t="s">
        <v>1245</v>
      </c>
      <c r="P117" s="76"/>
      <c r="Q117" s="76"/>
      <c r="R117" s="76"/>
      <c r="S117" s="76"/>
      <c r="T117" s="76"/>
      <c r="U117" s="87"/>
      <c r="V117" s="87"/>
      <c r="W117" s="87"/>
      <c r="X117" s="87"/>
      <c r="Y117" s="87"/>
      <c r="Z117" s="87"/>
      <c r="AA117" s="87"/>
      <c r="AB117" s="87"/>
      <c r="AC117" s="87"/>
      <c r="AD117" s="87"/>
      <c r="AE117" s="87"/>
      <c r="AF117" s="87"/>
      <c r="AG117" s="87"/>
      <c r="AH117" s="87"/>
      <c r="AI117" s="87"/>
      <c r="AJ117" s="87"/>
      <c r="AK117" s="87"/>
      <c r="AL117" s="87"/>
      <c r="AM117" s="87"/>
      <c r="AN117" s="87"/>
      <c r="AO117" s="87"/>
      <c r="AP117" s="87"/>
      <c r="AQ117" s="87"/>
      <c r="AR117" s="87"/>
      <c r="AS117" s="87"/>
      <c r="AT117" s="87"/>
      <c r="AU117" s="87"/>
      <c r="AV117" s="87"/>
      <c r="AW117" s="87"/>
      <c r="AX117" s="87"/>
      <c r="AY117" s="87"/>
      <c r="AZ117" s="87"/>
      <c r="BA117" s="87"/>
      <c r="BB117" s="87"/>
      <c r="BC117" s="87"/>
      <c r="BD117" s="87"/>
      <c r="BE117" s="87"/>
      <c r="BF117" s="87"/>
      <c r="BG117" s="87"/>
      <c r="BH117" s="87"/>
      <c r="BI117" s="87"/>
      <c r="BJ117" s="87"/>
      <c r="BK117" s="87"/>
      <c r="BL117" s="87"/>
      <c r="BM117" s="87"/>
      <c r="BN117" s="87"/>
      <c r="BO117" s="87"/>
    </row>
    <row r="118" spans="1:67" ht="204" x14ac:dyDescent="0.25">
      <c r="A118" s="88">
        <v>104</v>
      </c>
      <c r="B118" s="354" t="s">
        <v>386</v>
      </c>
      <c r="C118" s="354" t="s">
        <v>1609</v>
      </c>
      <c r="D118" s="354" t="s">
        <v>210</v>
      </c>
      <c r="E118" s="354" t="s">
        <v>193</v>
      </c>
      <c r="F118" s="88" t="s">
        <v>286</v>
      </c>
      <c r="G118" s="77">
        <v>9.4</v>
      </c>
      <c r="H118" s="76"/>
      <c r="I118" s="83">
        <v>4888826</v>
      </c>
      <c r="J118" s="83">
        <f t="shared" si="9"/>
        <v>787644.04</v>
      </c>
      <c r="K118" s="78">
        <f t="shared" si="10"/>
        <v>16.11110806561739</v>
      </c>
      <c r="L118" s="83">
        <v>4101181.96</v>
      </c>
      <c r="M118" s="110"/>
      <c r="N118" s="107">
        <v>41394</v>
      </c>
      <c r="O118" s="77" t="s">
        <v>232</v>
      </c>
      <c r="P118" s="76"/>
      <c r="Q118" s="76"/>
      <c r="R118" s="76"/>
      <c r="S118" s="76"/>
      <c r="T118" s="76"/>
      <c r="U118" s="87"/>
      <c r="V118" s="87"/>
      <c r="W118" s="87"/>
      <c r="X118" s="87"/>
      <c r="Y118" s="87"/>
      <c r="Z118" s="87"/>
      <c r="AA118" s="87"/>
      <c r="AB118" s="87"/>
      <c r="AC118" s="87"/>
      <c r="AD118" s="87"/>
      <c r="AE118" s="87"/>
      <c r="AF118" s="87"/>
      <c r="AG118" s="87"/>
      <c r="AH118" s="87"/>
      <c r="AI118" s="87"/>
      <c r="AJ118" s="87"/>
      <c r="AK118" s="87"/>
      <c r="AL118" s="87"/>
      <c r="AM118" s="87"/>
      <c r="AN118" s="87"/>
      <c r="AO118" s="87"/>
      <c r="AP118" s="87"/>
      <c r="AQ118" s="87"/>
      <c r="AR118" s="87"/>
      <c r="AS118" s="87"/>
      <c r="AT118" s="87"/>
      <c r="AU118" s="87"/>
      <c r="AV118" s="87"/>
      <c r="AW118" s="87"/>
      <c r="AX118" s="87"/>
      <c r="AY118" s="87"/>
      <c r="AZ118" s="87"/>
      <c r="BA118" s="87"/>
      <c r="BB118" s="87"/>
      <c r="BC118" s="87"/>
      <c r="BD118" s="87"/>
      <c r="BE118" s="87"/>
      <c r="BF118" s="87"/>
      <c r="BG118" s="87"/>
      <c r="BH118" s="87"/>
      <c r="BI118" s="87"/>
      <c r="BJ118" s="87"/>
      <c r="BK118" s="87"/>
      <c r="BL118" s="87"/>
      <c r="BM118" s="87"/>
      <c r="BN118" s="87"/>
      <c r="BO118" s="87"/>
    </row>
    <row r="119" spans="1:67" ht="77.25" customHeight="1" x14ac:dyDescent="0.25">
      <c r="A119" s="88">
        <v>105</v>
      </c>
      <c r="B119" s="354" t="s">
        <v>389</v>
      </c>
      <c r="C119" s="354" t="s">
        <v>1610</v>
      </c>
      <c r="D119" s="354" t="s">
        <v>1612</v>
      </c>
      <c r="E119" s="354" t="s">
        <v>48</v>
      </c>
      <c r="F119" s="77" t="s">
        <v>1622</v>
      </c>
      <c r="G119" s="77"/>
      <c r="H119" s="337" t="s">
        <v>1611</v>
      </c>
      <c r="I119" s="83">
        <v>161728</v>
      </c>
      <c r="J119" s="83">
        <f t="shared" si="9"/>
        <v>161728</v>
      </c>
      <c r="K119" s="78">
        <f t="shared" si="10"/>
        <v>100</v>
      </c>
      <c r="L119" s="105">
        <v>0</v>
      </c>
      <c r="M119" s="110"/>
      <c r="N119" s="107">
        <v>41394</v>
      </c>
      <c r="O119" s="77" t="s">
        <v>1633</v>
      </c>
      <c r="P119" s="91"/>
      <c r="Q119" s="77"/>
      <c r="R119" s="76"/>
      <c r="S119" s="76"/>
      <c r="T119" s="76"/>
      <c r="U119" s="87"/>
      <c r="V119" s="87"/>
      <c r="W119" s="87"/>
      <c r="X119" s="87"/>
      <c r="Y119" s="87"/>
      <c r="Z119" s="87"/>
      <c r="AA119" s="87"/>
      <c r="AB119" s="87"/>
      <c r="AC119" s="87"/>
      <c r="AD119" s="87"/>
      <c r="AE119" s="87"/>
      <c r="AF119" s="87"/>
      <c r="AG119" s="87"/>
      <c r="AH119" s="87"/>
      <c r="AI119" s="87"/>
      <c r="AJ119" s="87"/>
      <c r="AK119" s="87"/>
      <c r="AL119" s="87"/>
      <c r="AM119" s="87"/>
      <c r="AN119" s="87"/>
      <c r="AO119" s="87"/>
      <c r="AP119" s="87"/>
      <c r="AQ119" s="87"/>
      <c r="AR119" s="87"/>
      <c r="AS119" s="87"/>
      <c r="AT119" s="87"/>
      <c r="AU119" s="87"/>
      <c r="AV119" s="87"/>
      <c r="AW119" s="87"/>
      <c r="AX119" s="87"/>
      <c r="AY119" s="87"/>
      <c r="AZ119" s="87"/>
      <c r="BA119" s="87"/>
      <c r="BB119" s="87"/>
      <c r="BC119" s="87"/>
      <c r="BD119" s="87"/>
      <c r="BE119" s="87"/>
      <c r="BF119" s="87"/>
      <c r="BG119" s="87"/>
      <c r="BH119" s="87"/>
      <c r="BI119" s="87"/>
      <c r="BJ119" s="87"/>
      <c r="BK119" s="87"/>
      <c r="BL119" s="87"/>
      <c r="BM119" s="87"/>
      <c r="BN119" s="87"/>
      <c r="BO119" s="87"/>
    </row>
    <row r="120" spans="1:67" ht="78" customHeight="1" x14ac:dyDescent="0.25">
      <c r="A120" s="88">
        <v>106</v>
      </c>
      <c r="B120" s="354" t="s">
        <v>390</v>
      </c>
      <c r="C120" s="354" t="s">
        <v>1613</v>
      </c>
      <c r="D120" s="354" t="s">
        <v>1614</v>
      </c>
      <c r="E120" s="354" t="s">
        <v>193</v>
      </c>
      <c r="F120" s="77" t="s">
        <v>1391</v>
      </c>
      <c r="G120" s="77">
        <v>136.69999999999999</v>
      </c>
      <c r="H120" s="76"/>
      <c r="I120" s="83">
        <v>75500</v>
      </c>
      <c r="J120" s="83">
        <f t="shared" si="9"/>
        <v>75500</v>
      </c>
      <c r="K120" s="78">
        <f t="shared" si="10"/>
        <v>100</v>
      </c>
      <c r="L120" s="105">
        <v>0</v>
      </c>
      <c r="M120" s="110"/>
      <c r="N120" s="107">
        <v>41394</v>
      </c>
      <c r="O120" s="77" t="s">
        <v>233</v>
      </c>
      <c r="P120" s="91"/>
      <c r="Q120" s="77"/>
      <c r="R120" s="76"/>
      <c r="S120" s="76"/>
      <c r="T120" s="76"/>
      <c r="U120" s="87"/>
      <c r="V120" s="87"/>
      <c r="W120" s="87"/>
      <c r="X120" s="87"/>
      <c r="Y120" s="87"/>
      <c r="Z120" s="87"/>
      <c r="AA120" s="87"/>
      <c r="AB120" s="87"/>
      <c r="AC120" s="87"/>
      <c r="AD120" s="87"/>
      <c r="AE120" s="87"/>
      <c r="AF120" s="87"/>
      <c r="AG120" s="87"/>
      <c r="AH120" s="87"/>
      <c r="AI120" s="87"/>
      <c r="AJ120" s="87"/>
      <c r="AK120" s="87"/>
      <c r="AL120" s="87"/>
      <c r="AM120" s="87"/>
      <c r="AN120" s="87"/>
      <c r="AO120" s="87"/>
      <c r="AP120" s="87"/>
      <c r="AQ120" s="87"/>
      <c r="AR120" s="87"/>
      <c r="AS120" s="87"/>
      <c r="AT120" s="87"/>
      <c r="AU120" s="87"/>
      <c r="AV120" s="87"/>
      <c r="AW120" s="87"/>
      <c r="AX120" s="87"/>
      <c r="AY120" s="87"/>
      <c r="AZ120" s="87"/>
      <c r="BA120" s="87"/>
      <c r="BB120" s="87"/>
      <c r="BC120" s="87"/>
      <c r="BD120" s="87"/>
      <c r="BE120" s="87"/>
      <c r="BF120" s="87"/>
      <c r="BG120" s="87"/>
      <c r="BH120" s="87"/>
      <c r="BI120" s="87"/>
      <c r="BJ120" s="87"/>
      <c r="BK120" s="87"/>
      <c r="BL120" s="87"/>
      <c r="BM120" s="87"/>
      <c r="BN120" s="87"/>
      <c r="BO120" s="87"/>
    </row>
    <row r="121" spans="1:67" s="87" customFormat="1" ht="89.25" x14ac:dyDescent="0.25">
      <c r="A121" s="193">
        <v>107</v>
      </c>
      <c r="B121" s="84" t="s">
        <v>1083</v>
      </c>
      <c r="C121" s="354" t="s">
        <v>1615</v>
      </c>
      <c r="D121" s="354" t="s">
        <v>1616</v>
      </c>
      <c r="E121" s="354" t="s">
        <v>48</v>
      </c>
      <c r="F121" s="77" t="s">
        <v>1538</v>
      </c>
      <c r="G121" s="89">
        <v>14.4</v>
      </c>
      <c r="H121" s="77"/>
      <c r="I121" s="83">
        <v>6322000</v>
      </c>
      <c r="J121" s="83">
        <f>I121-L121</f>
        <v>0</v>
      </c>
      <c r="K121" s="78">
        <f>J121/I121*100</f>
        <v>0</v>
      </c>
      <c r="L121" s="83">
        <v>6322000</v>
      </c>
      <c r="M121" s="212" t="s">
        <v>1539</v>
      </c>
      <c r="N121" s="79">
        <v>44060</v>
      </c>
      <c r="O121" s="77" t="s">
        <v>1550</v>
      </c>
      <c r="P121" s="91"/>
      <c r="Q121" s="77"/>
      <c r="R121" s="90"/>
      <c r="S121" s="90"/>
      <c r="T121" s="90"/>
    </row>
    <row r="122" spans="1:67" ht="15" customHeight="1" x14ac:dyDescent="0.25">
      <c r="A122" s="76" t="s">
        <v>66</v>
      </c>
      <c r="B122" s="196"/>
      <c r="C122" s="196"/>
      <c r="D122" s="196"/>
      <c r="E122" s="354"/>
      <c r="F122" s="76"/>
      <c r="G122" s="84"/>
      <c r="H122" s="84"/>
      <c r="I122" s="83">
        <f>SUM(I78:I121)</f>
        <v>45703271.990000002</v>
      </c>
      <c r="J122" s="83"/>
      <c r="K122" s="83"/>
      <c r="L122" s="83">
        <f>SUM(L78:L121)</f>
        <v>42338194.900000006</v>
      </c>
      <c r="M122" s="84"/>
      <c r="N122" s="107"/>
      <c r="O122" s="77"/>
      <c r="P122" s="76"/>
      <c r="Q122" s="76"/>
      <c r="R122" s="76"/>
      <c r="S122" s="76"/>
      <c r="T122" s="76"/>
    </row>
    <row r="123" spans="1:67" x14ac:dyDescent="0.25">
      <c r="A123" s="197"/>
      <c r="B123" s="197"/>
      <c r="C123" s="197"/>
      <c r="D123" s="197"/>
      <c r="E123" s="197"/>
      <c r="F123" s="197"/>
      <c r="G123" s="197"/>
      <c r="H123" s="197"/>
      <c r="I123" s="83">
        <f>I122+I77+I74+I71+I68+I58</f>
        <v>97699838.520000011</v>
      </c>
      <c r="J123" s="198"/>
      <c r="K123" s="198"/>
      <c r="L123" s="83">
        <f>L122+L77+L74+L71+L68+L58</f>
        <v>80642807.270000011</v>
      </c>
      <c r="M123" s="197"/>
      <c r="N123" s="197"/>
      <c r="O123" s="197"/>
      <c r="P123" s="234"/>
      <c r="Q123" s="77"/>
      <c r="R123" s="197"/>
      <c r="S123" s="197"/>
      <c r="T123" s="197"/>
    </row>
    <row r="124" spans="1:67" x14ac:dyDescent="0.25">
      <c r="H124" s="87"/>
      <c r="I124" s="235"/>
      <c r="J124" s="235"/>
    </row>
    <row r="125" spans="1:67" x14ac:dyDescent="0.25">
      <c r="G125" s="308"/>
      <c r="H125" s="307"/>
      <c r="I125" s="235"/>
      <c r="J125" s="235"/>
    </row>
    <row r="126" spans="1:67" x14ac:dyDescent="0.25">
      <c r="H126" s="87"/>
      <c r="I126" s="235"/>
      <c r="J126" s="235"/>
    </row>
    <row r="127" spans="1:67" x14ac:dyDescent="0.25">
      <c r="H127" s="87"/>
      <c r="I127" s="235"/>
      <c r="J127" s="235"/>
    </row>
    <row r="128" spans="1:67" x14ac:dyDescent="0.25">
      <c r="H128" s="87"/>
      <c r="I128" s="235"/>
      <c r="J128" s="235"/>
    </row>
    <row r="129" spans="8:10" x14ac:dyDescent="0.25">
      <c r="H129" s="87"/>
      <c r="I129" s="235"/>
      <c r="J129" s="235"/>
    </row>
    <row r="130" spans="8:10" x14ac:dyDescent="0.25">
      <c r="H130" s="87"/>
      <c r="I130" s="235"/>
      <c r="J130" s="235"/>
    </row>
    <row r="131" spans="8:10" x14ac:dyDescent="0.25">
      <c r="H131" s="87"/>
      <c r="I131" s="235"/>
      <c r="J131" s="235"/>
    </row>
    <row r="132" spans="8:10" x14ac:dyDescent="0.25">
      <c r="H132" s="87"/>
      <c r="I132" s="235"/>
      <c r="J132" s="235"/>
    </row>
    <row r="133" spans="8:10" x14ac:dyDescent="0.25">
      <c r="H133" s="87"/>
      <c r="I133" s="235"/>
      <c r="J133" s="235"/>
    </row>
    <row r="134" spans="8:10" x14ac:dyDescent="0.25">
      <c r="H134" s="87"/>
      <c r="I134" s="235"/>
      <c r="J134" s="235"/>
    </row>
    <row r="135" spans="8:10" x14ac:dyDescent="0.25">
      <c r="H135" s="87"/>
      <c r="I135" s="235"/>
      <c r="J135" s="235"/>
    </row>
    <row r="136" spans="8:10" x14ac:dyDescent="0.25">
      <c r="H136" s="87"/>
      <c r="I136" s="235"/>
      <c r="J136" s="235"/>
    </row>
    <row r="137" spans="8:10" x14ac:dyDescent="0.25">
      <c r="H137" s="87"/>
      <c r="I137" s="235"/>
      <c r="J137" s="235"/>
    </row>
    <row r="138" spans="8:10" x14ac:dyDescent="0.25">
      <c r="H138" s="87"/>
      <c r="I138" s="235"/>
      <c r="J138" s="235"/>
    </row>
    <row r="139" spans="8:10" x14ac:dyDescent="0.25">
      <c r="H139" s="87"/>
      <c r="I139" s="235"/>
      <c r="J139" s="235"/>
    </row>
    <row r="140" spans="8:10" x14ac:dyDescent="0.25">
      <c r="H140" s="87"/>
      <c r="I140" s="235"/>
      <c r="J140" s="235"/>
    </row>
    <row r="141" spans="8:10" x14ac:dyDescent="0.25">
      <c r="H141" s="87"/>
      <c r="I141" s="235"/>
      <c r="J141" s="235"/>
    </row>
    <row r="142" spans="8:10" x14ac:dyDescent="0.25">
      <c r="H142" s="87"/>
      <c r="I142" s="235"/>
      <c r="J142" s="235"/>
    </row>
    <row r="143" spans="8:10" x14ac:dyDescent="0.25">
      <c r="H143" s="87"/>
      <c r="I143" s="235"/>
      <c r="J143" s="235"/>
    </row>
    <row r="144" spans="8:10" x14ac:dyDescent="0.25">
      <c r="H144" s="87"/>
      <c r="I144" s="235"/>
      <c r="J144" s="235"/>
    </row>
    <row r="145" spans="8:10" x14ac:dyDescent="0.25">
      <c r="H145" s="87"/>
      <c r="I145" s="235"/>
      <c r="J145" s="235"/>
    </row>
    <row r="146" spans="8:10" x14ac:dyDescent="0.25">
      <c r="H146" s="87"/>
      <c r="I146" s="235"/>
      <c r="J146" s="235"/>
    </row>
    <row r="147" spans="8:10" x14ac:dyDescent="0.25">
      <c r="H147" s="87"/>
      <c r="I147" s="235"/>
      <c r="J147" s="235"/>
    </row>
    <row r="148" spans="8:10" x14ac:dyDescent="0.25">
      <c r="H148" s="87"/>
      <c r="I148" s="235"/>
      <c r="J148" s="235"/>
    </row>
    <row r="149" spans="8:10" x14ac:dyDescent="0.25">
      <c r="H149" s="87"/>
      <c r="I149" s="235"/>
      <c r="J149" s="235"/>
    </row>
    <row r="150" spans="8:10" x14ac:dyDescent="0.25">
      <c r="H150" s="87"/>
      <c r="I150" s="235"/>
      <c r="J150" s="235"/>
    </row>
    <row r="151" spans="8:10" x14ac:dyDescent="0.25">
      <c r="H151" s="87"/>
      <c r="I151" s="235"/>
      <c r="J151" s="235"/>
    </row>
    <row r="152" spans="8:10" x14ac:dyDescent="0.25">
      <c r="H152" s="87"/>
      <c r="I152" s="235"/>
      <c r="J152" s="235"/>
    </row>
    <row r="153" spans="8:10" x14ac:dyDescent="0.25">
      <c r="H153" s="87"/>
      <c r="I153" s="235"/>
      <c r="J153" s="235"/>
    </row>
    <row r="154" spans="8:10" x14ac:dyDescent="0.25">
      <c r="H154" s="87"/>
      <c r="I154" s="235"/>
      <c r="J154" s="235"/>
    </row>
    <row r="155" spans="8:10" x14ac:dyDescent="0.25">
      <c r="H155" s="87"/>
      <c r="I155" s="235"/>
      <c r="J155" s="235"/>
    </row>
    <row r="156" spans="8:10" x14ac:dyDescent="0.25">
      <c r="H156" s="87"/>
      <c r="I156" s="235"/>
      <c r="J156" s="235"/>
    </row>
    <row r="157" spans="8:10" x14ac:dyDescent="0.25">
      <c r="H157" s="87"/>
      <c r="I157" s="235"/>
      <c r="J157" s="235"/>
    </row>
    <row r="158" spans="8:10" x14ac:dyDescent="0.25">
      <c r="H158" s="87"/>
      <c r="I158" s="235"/>
      <c r="J158" s="235"/>
    </row>
    <row r="159" spans="8:10" x14ac:dyDescent="0.25">
      <c r="H159" s="87"/>
      <c r="I159" s="235"/>
      <c r="J159" s="235"/>
    </row>
    <row r="160" spans="8:10" x14ac:dyDescent="0.25">
      <c r="H160" s="87"/>
      <c r="I160" s="235"/>
      <c r="J160" s="235"/>
    </row>
    <row r="161" spans="8:10" x14ac:dyDescent="0.25">
      <c r="H161" s="87"/>
      <c r="I161" s="235"/>
      <c r="J161" s="235"/>
    </row>
    <row r="162" spans="8:10" x14ac:dyDescent="0.25">
      <c r="H162" s="87"/>
      <c r="I162" s="235"/>
      <c r="J162" s="235"/>
    </row>
    <row r="163" spans="8:10" x14ac:dyDescent="0.25">
      <c r="H163" s="87"/>
      <c r="I163" s="235"/>
      <c r="J163" s="235"/>
    </row>
    <row r="164" spans="8:10" x14ac:dyDescent="0.25">
      <c r="H164" s="87"/>
      <c r="I164" s="235"/>
      <c r="J164" s="235"/>
    </row>
    <row r="165" spans="8:10" x14ac:dyDescent="0.25">
      <c r="H165" s="87"/>
      <c r="I165" s="235"/>
      <c r="J165" s="235"/>
    </row>
    <row r="166" spans="8:10" x14ac:dyDescent="0.25">
      <c r="H166" s="87"/>
      <c r="I166" s="235"/>
      <c r="J166" s="235"/>
    </row>
    <row r="167" spans="8:10" x14ac:dyDescent="0.25">
      <c r="H167" s="87"/>
      <c r="I167" s="235"/>
      <c r="J167" s="235"/>
    </row>
    <row r="168" spans="8:10" x14ac:dyDescent="0.25">
      <c r="H168" s="87"/>
      <c r="I168" s="235"/>
      <c r="J168" s="235"/>
    </row>
    <row r="169" spans="8:10" x14ac:dyDescent="0.25">
      <c r="H169" s="87"/>
      <c r="I169" s="235"/>
      <c r="J169" s="235"/>
    </row>
    <row r="170" spans="8:10" x14ac:dyDescent="0.25">
      <c r="H170" s="87"/>
      <c r="I170" s="235"/>
      <c r="J170" s="235"/>
    </row>
    <row r="171" spans="8:10" x14ac:dyDescent="0.25">
      <c r="H171" s="87"/>
      <c r="I171" s="235"/>
      <c r="J171" s="235"/>
    </row>
    <row r="172" spans="8:10" x14ac:dyDescent="0.25">
      <c r="H172" s="87"/>
      <c r="I172" s="235"/>
      <c r="J172" s="235"/>
    </row>
    <row r="173" spans="8:10" x14ac:dyDescent="0.25">
      <c r="H173" s="87"/>
      <c r="I173" s="235"/>
      <c r="J173" s="235"/>
    </row>
    <row r="174" spans="8:10" x14ac:dyDescent="0.25">
      <c r="H174" s="87"/>
      <c r="I174" s="235"/>
      <c r="J174" s="235"/>
    </row>
    <row r="175" spans="8:10" x14ac:dyDescent="0.25">
      <c r="H175" s="87"/>
      <c r="I175" s="235"/>
      <c r="J175" s="235"/>
    </row>
    <row r="176" spans="8:10" x14ac:dyDescent="0.25">
      <c r="H176" s="87"/>
      <c r="I176" s="235"/>
      <c r="J176" s="235"/>
    </row>
    <row r="177" spans="8:10" x14ac:dyDescent="0.25">
      <c r="H177" s="87"/>
      <c r="I177" s="235"/>
      <c r="J177" s="235"/>
    </row>
    <row r="178" spans="8:10" x14ac:dyDescent="0.25">
      <c r="H178" s="87"/>
      <c r="I178" s="235"/>
      <c r="J178" s="235"/>
    </row>
    <row r="179" spans="8:10" x14ac:dyDescent="0.25">
      <c r="H179" s="87"/>
      <c r="I179" s="235"/>
      <c r="J179" s="235"/>
    </row>
    <row r="180" spans="8:10" x14ac:dyDescent="0.25">
      <c r="H180" s="87"/>
      <c r="I180" s="235"/>
      <c r="J180" s="235"/>
    </row>
    <row r="181" spans="8:10" x14ac:dyDescent="0.25">
      <c r="H181" s="87"/>
      <c r="I181" s="235"/>
      <c r="J181" s="235"/>
    </row>
    <row r="182" spans="8:10" x14ac:dyDescent="0.25">
      <c r="H182" s="87"/>
      <c r="I182" s="235"/>
      <c r="J182" s="235"/>
    </row>
    <row r="183" spans="8:10" x14ac:dyDescent="0.25">
      <c r="H183" s="87"/>
      <c r="I183" s="235"/>
      <c r="J183" s="235"/>
    </row>
    <row r="184" spans="8:10" x14ac:dyDescent="0.25">
      <c r="H184" s="87"/>
      <c r="I184" s="235"/>
      <c r="J184" s="235"/>
    </row>
    <row r="185" spans="8:10" x14ac:dyDescent="0.25">
      <c r="H185" s="87"/>
      <c r="I185" s="235"/>
      <c r="J185" s="235"/>
    </row>
    <row r="186" spans="8:10" x14ac:dyDescent="0.25">
      <c r="H186" s="87"/>
      <c r="I186" s="235"/>
      <c r="J186" s="235"/>
    </row>
    <row r="187" spans="8:10" x14ac:dyDescent="0.25">
      <c r="H187" s="87"/>
      <c r="I187" s="235"/>
      <c r="J187" s="235"/>
    </row>
    <row r="188" spans="8:10" x14ac:dyDescent="0.25">
      <c r="H188" s="87"/>
      <c r="I188" s="235"/>
      <c r="J188" s="235"/>
    </row>
    <row r="189" spans="8:10" x14ac:dyDescent="0.25">
      <c r="H189" s="87"/>
      <c r="I189" s="235"/>
      <c r="J189" s="235"/>
    </row>
    <row r="190" spans="8:10" x14ac:dyDescent="0.25">
      <c r="H190" s="87"/>
      <c r="I190" s="235"/>
      <c r="J190" s="235"/>
    </row>
    <row r="191" spans="8:10" x14ac:dyDescent="0.25">
      <c r="H191" s="87"/>
      <c r="I191" s="235"/>
      <c r="J191" s="235"/>
    </row>
    <row r="192" spans="8:10" x14ac:dyDescent="0.25">
      <c r="H192" s="87"/>
      <c r="I192" s="235"/>
      <c r="J192" s="235"/>
    </row>
    <row r="193" spans="8:10" x14ac:dyDescent="0.25">
      <c r="H193" s="87"/>
      <c r="I193" s="235"/>
      <c r="J193" s="235"/>
    </row>
    <row r="194" spans="8:10" x14ac:dyDescent="0.25">
      <c r="H194" s="87"/>
      <c r="I194" s="235"/>
      <c r="J194" s="235"/>
    </row>
    <row r="195" spans="8:10" x14ac:dyDescent="0.25">
      <c r="H195" s="87"/>
      <c r="I195" s="235"/>
      <c r="J195" s="235"/>
    </row>
    <row r="196" spans="8:10" x14ac:dyDescent="0.25">
      <c r="H196" s="87"/>
      <c r="I196" s="235"/>
      <c r="J196" s="235"/>
    </row>
    <row r="197" spans="8:10" x14ac:dyDescent="0.25">
      <c r="H197" s="87"/>
      <c r="I197" s="235"/>
      <c r="J197" s="235"/>
    </row>
    <row r="198" spans="8:10" x14ac:dyDescent="0.25">
      <c r="H198" s="87"/>
      <c r="I198" s="235"/>
      <c r="J198" s="235"/>
    </row>
    <row r="199" spans="8:10" x14ac:dyDescent="0.25">
      <c r="H199" s="87"/>
      <c r="I199" s="235"/>
      <c r="J199" s="235"/>
    </row>
    <row r="200" spans="8:10" x14ac:dyDescent="0.25">
      <c r="H200" s="87"/>
      <c r="I200" s="235"/>
      <c r="J200" s="235"/>
    </row>
    <row r="201" spans="8:10" x14ac:dyDescent="0.25">
      <c r="H201" s="87"/>
      <c r="I201" s="235"/>
      <c r="J201" s="235"/>
    </row>
    <row r="202" spans="8:10" x14ac:dyDescent="0.25">
      <c r="H202" s="87"/>
      <c r="I202" s="235"/>
      <c r="J202" s="235"/>
    </row>
    <row r="203" spans="8:10" x14ac:dyDescent="0.25">
      <c r="H203" s="87"/>
      <c r="I203" s="235"/>
      <c r="J203" s="235"/>
    </row>
    <row r="204" spans="8:10" x14ac:dyDescent="0.25">
      <c r="H204" s="87"/>
      <c r="I204" s="235"/>
      <c r="J204" s="235"/>
    </row>
    <row r="205" spans="8:10" x14ac:dyDescent="0.25">
      <c r="H205" s="87"/>
      <c r="I205" s="235"/>
      <c r="J205" s="235"/>
    </row>
    <row r="206" spans="8:10" x14ac:dyDescent="0.25">
      <c r="H206" s="87"/>
      <c r="I206" s="235"/>
      <c r="J206" s="235"/>
    </row>
  </sheetData>
  <mergeCells count="10">
    <mergeCell ref="I81:I82"/>
    <mergeCell ref="J81:J82"/>
    <mergeCell ref="K81:K82"/>
    <mergeCell ref="L81:L82"/>
    <mergeCell ref="A1:P1"/>
    <mergeCell ref="C2:O2"/>
    <mergeCell ref="I79:I80"/>
    <mergeCell ref="J79:J80"/>
    <mergeCell ref="K79:K80"/>
    <mergeCell ref="L79:L80"/>
  </mergeCells>
  <pageMargins left="0.98425196850393704" right="0.59055118110236227" top="0.78740157480314965" bottom="0.59055118110236227" header="0.31496062992125984" footer="0.31496062992125984"/>
  <pageSetup paperSize="9" scale="44" fitToHeight="0"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tabColor rgb="FF7030A0"/>
    <pageSetUpPr fitToPage="1"/>
  </sheetPr>
  <dimension ref="A1:P89"/>
  <sheetViews>
    <sheetView zoomScale="95" zoomScaleNormal="95" zoomScaleSheetLayoutView="77" workbookViewId="0">
      <selection activeCell="A3" sqref="A3"/>
    </sheetView>
  </sheetViews>
  <sheetFormatPr defaultRowHeight="15" x14ac:dyDescent="0.25"/>
  <cols>
    <col min="1" max="1" width="6.7109375" style="15" customWidth="1"/>
    <col min="2" max="2" width="15.140625" style="15" bestFit="1" customWidth="1"/>
    <col min="3" max="3" width="31.42578125" style="15" customWidth="1"/>
    <col min="4" max="4" width="24.5703125" style="15" customWidth="1"/>
    <col min="5" max="5" width="22" style="15" customWidth="1"/>
    <col min="6" max="6" width="15" style="15" customWidth="1"/>
    <col min="7" max="7" width="13.28515625" style="15" customWidth="1"/>
    <col min="8" max="8" width="11.7109375" style="15" customWidth="1"/>
    <col min="9" max="9" width="14.28515625" style="15" customWidth="1"/>
    <col min="10" max="10" width="12.7109375" style="15" customWidth="1"/>
    <col min="11" max="11" width="22.5703125" style="15" customWidth="1"/>
    <col min="12" max="12" width="11.7109375" style="15" customWidth="1"/>
    <col min="13" max="13" width="14" style="15" customWidth="1"/>
    <col min="14" max="14" width="20.42578125" style="15" customWidth="1"/>
    <col min="15" max="15" width="12.7109375" style="15" customWidth="1"/>
    <col min="16" max="16" width="11.5703125" style="15" customWidth="1"/>
    <col min="17" max="17" width="16.140625" style="15" customWidth="1"/>
    <col min="18" max="18" width="15.7109375" style="15" customWidth="1"/>
    <col min="19" max="16384" width="9.140625" style="15"/>
  </cols>
  <sheetData>
    <row r="1" spans="1:16" ht="36.75" customHeight="1" x14ac:dyDescent="0.25">
      <c r="A1" s="368" t="s">
        <v>296</v>
      </c>
      <c r="B1" s="368"/>
      <c r="C1" s="368"/>
      <c r="D1" s="368"/>
      <c r="E1" s="368"/>
      <c r="F1" s="368"/>
      <c r="G1" s="368"/>
      <c r="H1" s="368"/>
      <c r="I1" s="368"/>
      <c r="J1" s="368"/>
      <c r="K1" s="368"/>
      <c r="L1" s="368"/>
      <c r="M1" s="243"/>
      <c r="N1" s="243"/>
      <c r="O1" s="243"/>
      <c r="P1" s="243"/>
    </row>
    <row r="2" spans="1:16" ht="62.25" customHeight="1" x14ac:dyDescent="0.25">
      <c r="A2" s="374" t="s">
        <v>1662</v>
      </c>
      <c r="B2" s="374"/>
      <c r="C2" s="374"/>
      <c r="D2" s="374"/>
      <c r="E2" s="374"/>
      <c r="F2" s="374"/>
      <c r="G2" s="374"/>
      <c r="H2" s="374"/>
      <c r="I2" s="374"/>
      <c r="J2" s="374"/>
      <c r="K2" s="374"/>
      <c r="L2" s="374"/>
      <c r="M2" s="374"/>
      <c r="N2" s="374"/>
      <c r="O2" s="374"/>
      <c r="P2" s="374"/>
    </row>
    <row r="3" spans="1:16" s="183" customFormat="1" ht="110.25" x14ac:dyDescent="0.3">
      <c r="A3" s="21" t="s">
        <v>0</v>
      </c>
      <c r="B3" s="22" t="s">
        <v>1</v>
      </c>
      <c r="C3" s="22" t="s">
        <v>39</v>
      </c>
      <c r="D3" s="22" t="s">
        <v>14</v>
      </c>
      <c r="E3" s="22" t="s">
        <v>1193</v>
      </c>
      <c r="F3" s="22" t="s">
        <v>1192</v>
      </c>
      <c r="G3" s="22" t="s">
        <v>41</v>
      </c>
      <c r="H3" s="22" t="s">
        <v>40</v>
      </c>
      <c r="I3" s="22" t="s">
        <v>6</v>
      </c>
      <c r="J3" s="22" t="s">
        <v>8</v>
      </c>
      <c r="K3" s="22" t="s">
        <v>9</v>
      </c>
      <c r="L3" s="22" t="s">
        <v>10</v>
      </c>
      <c r="M3" s="22" t="s">
        <v>11</v>
      </c>
      <c r="N3" s="22" t="s">
        <v>25</v>
      </c>
      <c r="O3" s="22" t="s">
        <v>12</v>
      </c>
      <c r="P3" s="22" t="s">
        <v>13</v>
      </c>
    </row>
    <row r="4" spans="1:16" s="183" customFormat="1" ht="18.75" x14ac:dyDescent="0.3">
      <c r="A4" s="177">
        <v>1</v>
      </c>
      <c r="B4" s="22">
        <v>2</v>
      </c>
      <c r="C4" s="22">
        <v>3</v>
      </c>
      <c r="D4" s="22">
        <v>4</v>
      </c>
      <c r="E4" s="22">
        <v>5</v>
      </c>
      <c r="F4" s="22">
        <v>6</v>
      </c>
      <c r="G4" s="75">
        <v>7</v>
      </c>
      <c r="H4" s="75">
        <v>8</v>
      </c>
      <c r="I4" s="22">
        <v>9</v>
      </c>
      <c r="J4" s="75">
        <v>10</v>
      </c>
      <c r="K4" s="182">
        <v>11</v>
      </c>
      <c r="L4" s="22">
        <v>12</v>
      </c>
      <c r="M4" s="22">
        <v>13</v>
      </c>
      <c r="N4" s="22">
        <v>14</v>
      </c>
      <c r="O4" s="22">
        <v>15</v>
      </c>
      <c r="P4" s="22">
        <v>16</v>
      </c>
    </row>
    <row r="5" spans="1:16" s="183" customFormat="1" ht="60" x14ac:dyDescent="0.3">
      <c r="A5" s="177">
        <v>1</v>
      </c>
      <c r="B5" s="244" t="s">
        <v>1121</v>
      </c>
      <c r="C5" s="20" t="s">
        <v>1117</v>
      </c>
      <c r="D5" s="20" t="s">
        <v>1258</v>
      </c>
      <c r="E5" s="20" t="s">
        <v>48</v>
      </c>
      <c r="F5" s="163">
        <v>4740</v>
      </c>
      <c r="G5" s="163">
        <f>F5-I5</f>
        <v>4740</v>
      </c>
      <c r="H5" s="163">
        <f>G5/F5*100</f>
        <v>100</v>
      </c>
      <c r="I5" s="185">
        <v>0</v>
      </c>
      <c r="J5" s="179">
        <v>39878</v>
      </c>
      <c r="K5" s="245" t="s">
        <v>1118</v>
      </c>
      <c r="L5" s="246"/>
      <c r="M5" s="20"/>
      <c r="N5" s="22"/>
      <c r="O5" s="22"/>
      <c r="P5" s="22"/>
    </row>
    <row r="6" spans="1:16" s="183" customFormat="1" ht="47.25" x14ac:dyDescent="0.3">
      <c r="A6" s="177">
        <v>2</v>
      </c>
      <c r="B6" s="247" t="s">
        <v>1257</v>
      </c>
      <c r="C6" s="72" t="s">
        <v>1256</v>
      </c>
      <c r="D6" s="20" t="s">
        <v>1258</v>
      </c>
      <c r="E6" s="20" t="s">
        <v>48</v>
      </c>
      <c r="F6" s="163">
        <v>86000</v>
      </c>
      <c r="G6" s="163">
        <f>F6-I6</f>
        <v>0</v>
      </c>
      <c r="H6" s="163">
        <f>G6/F6*100</f>
        <v>0</v>
      </c>
      <c r="I6" s="163">
        <v>86000</v>
      </c>
      <c r="J6" s="161">
        <v>43423</v>
      </c>
      <c r="K6" s="273" t="s">
        <v>1259</v>
      </c>
      <c r="L6" s="180"/>
      <c r="M6" s="181"/>
      <c r="N6" s="182"/>
      <c r="O6" s="182"/>
      <c r="P6" s="182"/>
    </row>
    <row r="7" spans="1:16" s="183" customFormat="1" ht="47.25" x14ac:dyDescent="0.3">
      <c r="A7" s="177">
        <v>3</v>
      </c>
      <c r="B7" s="247" t="s">
        <v>1498</v>
      </c>
      <c r="C7" s="72" t="s">
        <v>1499</v>
      </c>
      <c r="D7" s="20" t="s">
        <v>1258</v>
      </c>
      <c r="E7" s="20" t="s">
        <v>48</v>
      </c>
      <c r="F7" s="163">
        <v>1</v>
      </c>
      <c r="G7" s="163">
        <f>F7-I7</f>
        <v>0</v>
      </c>
      <c r="H7" s="163">
        <f>G7/F7*100</f>
        <v>0</v>
      </c>
      <c r="I7" s="163">
        <v>1</v>
      </c>
      <c r="J7" s="161">
        <v>40701</v>
      </c>
      <c r="K7" s="157" t="s">
        <v>1500</v>
      </c>
      <c r="L7" s="180"/>
      <c r="M7" s="181"/>
      <c r="N7" s="182"/>
      <c r="O7" s="182"/>
      <c r="P7" s="182"/>
    </row>
    <row r="8" spans="1:16" s="183" customFormat="1" ht="189" x14ac:dyDescent="0.3">
      <c r="A8" s="177">
        <v>4</v>
      </c>
      <c r="B8" s="247" t="s">
        <v>1510</v>
      </c>
      <c r="C8" s="72" t="s">
        <v>1508</v>
      </c>
      <c r="D8" s="20" t="s">
        <v>1126</v>
      </c>
      <c r="E8" s="20" t="s">
        <v>48</v>
      </c>
      <c r="F8" s="163">
        <v>324363.48</v>
      </c>
      <c r="G8" s="163">
        <f>F8-I8</f>
        <v>324363.48</v>
      </c>
      <c r="H8" s="163">
        <f>G8/F8*100</f>
        <v>100</v>
      </c>
      <c r="I8" s="163">
        <v>0</v>
      </c>
      <c r="J8" s="161">
        <v>39473</v>
      </c>
      <c r="K8" s="157" t="s">
        <v>1509</v>
      </c>
      <c r="L8" s="180"/>
      <c r="M8" s="181"/>
      <c r="N8" s="182"/>
      <c r="O8" s="182"/>
      <c r="P8" s="182"/>
    </row>
    <row r="9" spans="1:16" s="183" customFormat="1" ht="114.75" x14ac:dyDescent="0.3">
      <c r="A9" s="177"/>
      <c r="B9" s="247" t="s">
        <v>1658</v>
      </c>
      <c r="C9" s="72" t="s">
        <v>1659</v>
      </c>
      <c r="D9" s="20" t="s">
        <v>985</v>
      </c>
      <c r="E9" s="20" t="s">
        <v>48</v>
      </c>
      <c r="F9" s="163">
        <v>22600</v>
      </c>
      <c r="G9" s="163">
        <v>0</v>
      </c>
      <c r="H9" s="163">
        <f>G9/F9*100</f>
        <v>0</v>
      </c>
      <c r="I9" s="163">
        <v>0</v>
      </c>
      <c r="J9" s="161">
        <v>44221</v>
      </c>
      <c r="K9" s="273" t="s">
        <v>1660</v>
      </c>
      <c r="L9" s="180"/>
      <c r="M9" s="181"/>
      <c r="N9" s="182"/>
      <c r="O9" s="182"/>
      <c r="P9" s="182"/>
    </row>
    <row r="10" spans="1:16" s="183" customFormat="1" ht="20.25" x14ac:dyDescent="0.3">
      <c r="A10" s="375" t="s">
        <v>64</v>
      </c>
      <c r="B10" s="375"/>
      <c r="C10" s="375"/>
      <c r="D10" s="375"/>
      <c r="E10" s="376"/>
      <c r="F10" s="248">
        <f>SUM(F5:F8)</f>
        <v>415104.48</v>
      </c>
      <c r="G10" s="249"/>
      <c r="H10" s="249"/>
      <c r="I10" s="248">
        <f>SUM(I5:I8)</f>
        <v>86001</v>
      </c>
      <c r="J10" s="250"/>
      <c r="K10" s="181"/>
      <c r="L10" s="182"/>
      <c r="M10" s="182"/>
      <c r="N10" s="182"/>
      <c r="O10" s="182"/>
      <c r="P10" s="182"/>
    </row>
    <row r="11" spans="1:16" s="183" customFormat="1" ht="20.25" x14ac:dyDescent="0.3">
      <c r="A11" s="321"/>
      <c r="B11" s="321"/>
      <c r="C11" s="321"/>
      <c r="D11" s="321"/>
      <c r="E11" s="321"/>
      <c r="F11" s="251"/>
      <c r="G11" s="252"/>
      <c r="H11" s="252"/>
      <c r="I11" s="251"/>
      <c r="J11" s="179"/>
      <c r="K11" s="181"/>
      <c r="L11" s="182"/>
      <c r="M11" s="182"/>
      <c r="N11" s="182"/>
      <c r="O11" s="182"/>
      <c r="P11" s="182"/>
    </row>
    <row r="12" spans="1:16" s="32" customFormat="1" ht="126" x14ac:dyDescent="0.3">
      <c r="A12" s="177">
        <f>A8+1</f>
        <v>5</v>
      </c>
      <c r="B12" s="178" t="s">
        <v>1183</v>
      </c>
      <c r="C12" s="72" t="s">
        <v>1497</v>
      </c>
      <c r="D12" s="20" t="s">
        <v>144</v>
      </c>
      <c r="E12" s="20" t="s">
        <v>1119</v>
      </c>
      <c r="F12" s="163">
        <v>415000</v>
      </c>
      <c r="G12" s="163">
        <f>F12-I12</f>
        <v>415000</v>
      </c>
      <c r="H12" s="163">
        <f>G12/F12*100</f>
        <v>100</v>
      </c>
      <c r="I12" s="163">
        <v>0</v>
      </c>
      <c r="J12" s="179">
        <v>39448</v>
      </c>
      <c r="K12" s="245" t="s">
        <v>82</v>
      </c>
      <c r="L12" s="19"/>
      <c r="M12" s="19"/>
      <c r="N12" s="19"/>
      <c r="O12" s="19"/>
      <c r="P12" s="19"/>
    </row>
    <row r="13" spans="1:16" s="32" customFormat="1" ht="63" x14ac:dyDescent="0.3">
      <c r="A13" s="177">
        <f>A12+1</f>
        <v>6</v>
      </c>
      <c r="B13" s="178" t="s">
        <v>1184</v>
      </c>
      <c r="C13" s="72" t="s">
        <v>1260</v>
      </c>
      <c r="D13" s="20" t="s">
        <v>144</v>
      </c>
      <c r="E13" s="20" t="s">
        <v>1119</v>
      </c>
      <c r="F13" s="163">
        <v>422200</v>
      </c>
      <c r="G13" s="163">
        <f t="shared" ref="G13:G15" si="0">F13-I13</f>
        <v>422200</v>
      </c>
      <c r="H13" s="163">
        <f t="shared" ref="H13:H17" si="1">G13/F13*100</f>
        <v>100</v>
      </c>
      <c r="I13" s="163">
        <v>0</v>
      </c>
      <c r="J13" s="179">
        <v>39839</v>
      </c>
      <c r="K13" s="20" t="s">
        <v>1115</v>
      </c>
      <c r="L13" s="19"/>
      <c r="M13" s="19"/>
      <c r="N13" s="19"/>
      <c r="O13" s="19"/>
      <c r="P13" s="19"/>
    </row>
    <row r="14" spans="1:16" s="32" customFormat="1" ht="141.75" x14ac:dyDescent="0.3">
      <c r="A14" s="177">
        <f t="shared" ref="A14:A15" si="2">A13+1</f>
        <v>7</v>
      </c>
      <c r="B14" s="178" t="s">
        <v>1185</v>
      </c>
      <c r="C14" s="72" t="s">
        <v>1496</v>
      </c>
      <c r="D14" s="20" t="s">
        <v>144</v>
      </c>
      <c r="E14" s="20" t="s">
        <v>1119</v>
      </c>
      <c r="F14" s="163">
        <v>189500</v>
      </c>
      <c r="G14" s="163">
        <f t="shared" si="0"/>
        <v>189500</v>
      </c>
      <c r="H14" s="163">
        <f t="shared" si="1"/>
        <v>100</v>
      </c>
      <c r="I14" s="163">
        <v>0</v>
      </c>
      <c r="J14" s="179">
        <v>42919</v>
      </c>
      <c r="K14" s="20" t="s">
        <v>1211</v>
      </c>
      <c r="L14" s="19"/>
      <c r="M14" s="19"/>
      <c r="N14" s="19"/>
      <c r="O14" s="19"/>
      <c r="P14" s="19"/>
    </row>
    <row r="15" spans="1:16" s="32" customFormat="1" ht="159.75" customHeight="1" x14ac:dyDescent="0.3">
      <c r="A15" s="177">
        <f t="shared" si="2"/>
        <v>8</v>
      </c>
      <c r="B15" s="178" t="s">
        <v>1385</v>
      </c>
      <c r="C15" s="72" t="s">
        <v>1490</v>
      </c>
      <c r="D15" s="20" t="s">
        <v>144</v>
      </c>
      <c r="E15" s="20" t="s">
        <v>1119</v>
      </c>
      <c r="F15" s="163">
        <v>938900</v>
      </c>
      <c r="G15" s="163">
        <f t="shared" si="0"/>
        <v>938900</v>
      </c>
      <c r="H15" s="163">
        <f t="shared" si="1"/>
        <v>100</v>
      </c>
      <c r="I15" s="163">
        <v>0</v>
      </c>
      <c r="J15" s="179">
        <v>43546</v>
      </c>
      <c r="K15" s="20" t="s">
        <v>1386</v>
      </c>
      <c r="L15" s="19"/>
      <c r="M15" s="19"/>
      <c r="N15" s="19"/>
      <c r="O15" s="19"/>
      <c r="P15" s="19"/>
    </row>
    <row r="16" spans="1:16" s="32" customFormat="1" ht="115.5" customHeight="1" x14ac:dyDescent="0.3">
      <c r="A16" s="177">
        <v>9</v>
      </c>
      <c r="B16" s="178" t="s">
        <v>1657</v>
      </c>
      <c r="C16" s="72" t="s">
        <v>1632</v>
      </c>
      <c r="D16" s="20" t="s">
        <v>144</v>
      </c>
      <c r="E16" s="20" t="s">
        <v>1119</v>
      </c>
      <c r="F16" s="163">
        <v>260000</v>
      </c>
      <c r="G16" s="163">
        <v>0</v>
      </c>
      <c r="H16" s="163">
        <v>0</v>
      </c>
      <c r="I16" s="163">
        <v>260000</v>
      </c>
      <c r="J16" s="179">
        <v>44103</v>
      </c>
      <c r="K16" s="20" t="s">
        <v>1631</v>
      </c>
      <c r="L16" s="19"/>
      <c r="M16" s="19"/>
      <c r="N16" s="19"/>
      <c r="O16" s="19"/>
      <c r="P16" s="19"/>
    </row>
    <row r="17" spans="1:16" s="32" customFormat="1" ht="63" x14ac:dyDescent="0.3">
      <c r="A17" s="177">
        <v>10</v>
      </c>
      <c r="B17" s="178"/>
      <c r="C17" s="72" t="s">
        <v>1308</v>
      </c>
      <c r="D17" s="20" t="s">
        <v>144</v>
      </c>
      <c r="E17" s="20" t="s">
        <v>1119</v>
      </c>
      <c r="F17" s="163">
        <v>1709340.7</v>
      </c>
      <c r="G17" s="163">
        <f>F17-I17</f>
        <v>1692701.45</v>
      </c>
      <c r="H17" s="163">
        <f t="shared" si="1"/>
        <v>99.02656913276563</v>
      </c>
      <c r="I17" s="163">
        <v>16639.25</v>
      </c>
      <c r="J17" s="179"/>
      <c r="K17" s="20"/>
      <c r="L17" s="19"/>
      <c r="M17" s="19"/>
      <c r="N17" s="19"/>
      <c r="O17" s="19"/>
      <c r="P17" s="19"/>
    </row>
    <row r="18" spans="1:16" s="32" customFormat="1" ht="18.75" x14ac:dyDescent="0.3">
      <c r="A18" s="177"/>
      <c r="B18" s="253"/>
      <c r="C18" s="254"/>
      <c r="D18" s="253"/>
      <c r="E18" s="253"/>
      <c r="F18" s="255">
        <f>SUM(F12:F17)</f>
        <v>3934940.7</v>
      </c>
      <c r="G18" s="255"/>
      <c r="H18" s="255"/>
      <c r="I18" s="255">
        <f>SUM(I12:I17)</f>
        <v>276639.25</v>
      </c>
      <c r="J18" s="256"/>
      <c r="K18" s="253"/>
      <c r="L18" s="257"/>
      <c r="M18" s="257"/>
      <c r="N18" s="257"/>
      <c r="O18" s="257"/>
      <c r="P18" s="257"/>
    </row>
    <row r="19" spans="1:16" s="260" customFormat="1" ht="18.75" x14ac:dyDescent="0.3">
      <c r="A19" s="257" t="s">
        <v>66</v>
      </c>
      <c r="B19" s="20"/>
      <c r="C19" s="72"/>
      <c r="D19" s="20"/>
      <c r="E19" s="20"/>
      <c r="F19" s="258"/>
      <c r="G19" s="259"/>
      <c r="H19" s="259"/>
      <c r="I19" s="258"/>
      <c r="J19" s="179"/>
      <c r="K19" s="20"/>
      <c r="L19" s="19"/>
      <c r="M19" s="19"/>
      <c r="N19" s="19"/>
      <c r="O19" s="19"/>
      <c r="P19" s="19"/>
    </row>
    <row r="20" spans="1:16" s="32" customFormat="1" ht="63" x14ac:dyDescent="0.3">
      <c r="A20" s="177">
        <f>A17+1</f>
        <v>11</v>
      </c>
      <c r="B20" s="247"/>
      <c r="C20" s="72" t="s">
        <v>1308</v>
      </c>
      <c r="D20" s="20" t="s">
        <v>144</v>
      </c>
      <c r="E20" s="20" t="s">
        <v>1122</v>
      </c>
      <c r="F20" s="163">
        <v>199558</v>
      </c>
      <c r="G20" s="163">
        <f>F20-I20</f>
        <v>199558</v>
      </c>
      <c r="H20" s="163">
        <f t="shared" ref="H20" si="3">G20/F20*100</f>
        <v>100</v>
      </c>
      <c r="I20" s="163">
        <v>0</v>
      </c>
      <c r="J20" s="179"/>
      <c r="K20" s="20"/>
      <c r="L20" s="19"/>
      <c r="M20" s="19"/>
      <c r="N20" s="19"/>
      <c r="O20" s="19"/>
      <c r="P20" s="19"/>
    </row>
    <row r="21" spans="1:16" s="32" customFormat="1" ht="18.75" x14ac:dyDescent="0.3">
      <c r="A21" s="177"/>
      <c r="B21" s="253"/>
      <c r="C21" s="254"/>
      <c r="D21" s="253"/>
      <c r="E21" s="253"/>
      <c r="F21" s="255">
        <f>SUM(F20:F20)</f>
        <v>199558</v>
      </c>
      <c r="G21" s="255"/>
      <c r="H21" s="255"/>
      <c r="I21" s="255">
        <f>SUM(I20:I20)</f>
        <v>0</v>
      </c>
      <c r="J21" s="256"/>
      <c r="K21" s="253"/>
      <c r="L21" s="257"/>
      <c r="M21" s="257"/>
      <c r="N21" s="257"/>
      <c r="O21" s="257"/>
      <c r="P21" s="257"/>
    </row>
    <row r="22" spans="1:16" s="260" customFormat="1" ht="18.75" x14ac:dyDescent="0.3">
      <c r="A22" s="257" t="s">
        <v>66</v>
      </c>
      <c r="B22" s="20"/>
      <c r="C22" s="72"/>
      <c r="D22" s="20"/>
      <c r="E22" s="20"/>
      <c r="F22" s="259"/>
      <c r="G22" s="259"/>
      <c r="H22" s="259"/>
      <c r="I22" s="258"/>
      <c r="J22" s="179"/>
      <c r="K22" s="20"/>
      <c r="L22" s="19"/>
      <c r="M22" s="19"/>
      <c r="N22" s="19"/>
      <c r="O22" s="19"/>
      <c r="P22" s="19"/>
    </row>
    <row r="23" spans="1:16" s="32" customFormat="1" ht="78.75" x14ac:dyDescent="0.3">
      <c r="A23" s="177">
        <f>A20+1</f>
        <v>12</v>
      </c>
      <c r="B23" s="247"/>
      <c r="C23" s="72" t="s">
        <v>1308</v>
      </c>
      <c r="D23" s="20" t="s">
        <v>144</v>
      </c>
      <c r="E23" s="20" t="s">
        <v>1123</v>
      </c>
      <c r="F23" s="163">
        <v>1512581.85</v>
      </c>
      <c r="G23" s="163">
        <f t="shared" ref="G23" si="4">F23-I23</f>
        <v>1447224.28</v>
      </c>
      <c r="H23" s="163">
        <f t="shared" ref="H23" si="5">G23/F23*100</f>
        <v>95.679072177151923</v>
      </c>
      <c r="I23" s="163">
        <v>65357.57</v>
      </c>
      <c r="J23" s="179"/>
      <c r="K23" s="20"/>
      <c r="L23" s="19"/>
      <c r="M23" s="19"/>
      <c r="N23" s="19"/>
      <c r="O23" s="19"/>
      <c r="P23" s="19"/>
    </row>
    <row r="24" spans="1:16" s="32" customFormat="1" ht="18.75" x14ac:dyDescent="0.3">
      <c r="A24" s="177"/>
      <c r="B24" s="253"/>
      <c r="C24" s="254"/>
      <c r="D24" s="253"/>
      <c r="E24" s="253"/>
      <c r="F24" s="255">
        <f>SUM(F23:F23)</f>
        <v>1512581.85</v>
      </c>
      <c r="G24" s="255"/>
      <c r="H24" s="255"/>
      <c r="I24" s="255">
        <f>SUM(I23:I23)</f>
        <v>65357.57</v>
      </c>
      <c r="J24" s="256"/>
      <c r="K24" s="253"/>
      <c r="L24" s="257"/>
      <c r="M24" s="257"/>
      <c r="N24" s="257"/>
      <c r="O24" s="257"/>
      <c r="P24" s="257"/>
    </row>
    <row r="25" spans="1:16" s="260" customFormat="1" ht="18.75" x14ac:dyDescent="0.3">
      <c r="A25" s="257" t="s">
        <v>66</v>
      </c>
      <c r="B25" s="20"/>
      <c r="C25" s="72"/>
      <c r="D25" s="20"/>
      <c r="E25" s="20"/>
      <c r="F25" s="163"/>
      <c r="G25" s="259"/>
      <c r="H25" s="259"/>
      <c r="I25" s="258"/>
      <c r="J25" s="179"/>
      <c r="K25" s="20"/>
      <c r="L25" s="19"/>
      <c r="M25" s="19"/>
      <c r="N25" s="19"/>
      <c r="O25" s="19"/>
      <c r="P25" s="19"/>
    </row>
    <row r="26" spans="1:16" s="32" customFormat="1" ht="63" x14ac:dyDescent="0.3">
      <c r="A26" s="177">
        <f>A23+1</f>
        <v>13</v>
      </c>
      <c r="B26" s="247" t="s">
        <v>1137</v>
      </c>
      <c r="C26" s="72" t="s">
        <v>1261</v>
      </c>
      <c r="D26" s="20" t="s">
        <v>1126</v>
      </c>
      <c r="E26" s="72" t="s">
        <v>1124</v>
      </c>
      <c r="F26" s="163">
        <v>6230</v>
      </c>
      <c r="G26" s="163">
        <f t="shared" ref="G26:G29" si="6">F26-I26</f>
        <v>6230</v>
      </c>
      <c r="H26" s="163">
        <f t="shared" ref="H26:H29" si="7">G26/F26*100</f>
        <v>100</v>
      </c>
      <c r="I26" s="163">
        <v>0</v>
      </c>
      <c r="J26" s="179">
        <v>40571</v>
      </c>
      <c r="K26" s="20" t="s">
        <v>1125</v>
      </c>
      <c r="L26" s="19"/>
      <c r="M26" s="19"/>
      <c r="N26" s="19"/>
      <c r="O26" s="19"/>
      <c r="P26" s="19"/>
    </row>
    <row r="27" spans="1:16" s="32" customFormat="1" ht="63" x14ac:dyDescent="0.3">
      <c r="A27" s="177">
        <f>A26+1</f>
        <v>14</v>
      </c>
      <c r="B27" s="247" t="s">
        <v>1138</v>
      </c>
      <c r="C27" s="72" t="s">
        <v>1262</v>
      </c>
      <c r="D27" s="20" t="s">
        <v>1126</v>
      </c>
      <c r="E27" s="72" t="s">
        <v>1124</v>
      </c>
      <c r="F27" s="163">
        <v>6230</v>
      </c>
      <c r="G27" s="163">
        <f t="shared" si="6"/>
        <v>6230</v>
      </c>
      <c r="H27" s="163">
        <f t="shared" si="7"/>
        <v>100</v>
      </c>
      <c r="I27" s="163">
        <v>0</v>
      </c>
      <c r="J27" s="179">
        <v>40571</v>
      </c>
      <c r="K27" s="20" t="s">
        <v>1125</v>
      </c>
      <c r="L27" s="19"/>
      <c r="M27" s="19"/>
      <c r="N27" s="19"/>
      <c r="O27" s="19"/>
      <c r="P27" s="19"/>
    </row>
    <row r="28" spans="1:16" s="32" customFormat="1" ht="63" x14ac:dyDescent="0.3">
      <c r="A28" s="177">
        <f t="shared" ref="A28:A29" si="8">A27+1</f>
        <v>15</v>
      </c>
      <c r="B28" s="247" t="s">
        <v>1139</v>
      </c>
      <c r="C28" s="72" t="s">
        <v>1263</v>
      </c>
      <c r="D28" s="20" t="s">
        <v>1126</v>
      </c>
      <c r="E28" s="72" t="s">
        <v>1124</v>
      </c>
      <c r="F28" s="163">
        <v>6230</v>
      </c>
      <c r="G28" s="163">
        <f t="shared" si="6"/>
        <v>6230</v>
      </c>
      <c r="H28" s="163">
        <f t="shared" si="7"/>
        <v>100</v>
      </c>
      <c r="I28" s="163">
        <v>0</v>
      </c>
      <c r="J28" s="179">
        <v>40571</v>
      </c>
      <c r="K28" s="20" t="s">
        <v>1125</v>
      </c>
      <c r="L28" s="19"/>
      <c r="M28" s="19"/>
      <c r="N28" s="19"/>
      <c r="O28" s="19"/>
      <c r="P28" s="19"/>
    </row>
    <row r="29" spans="1:16" s="32" customFormat="1" ht="63" x14ac:dyDescent="0.3">
      <c r="A29" s="177">
        <f t="shared" si="8"/>
        <v>16</v>
      </c>
      <c r="B29" s="247"/>
      <c r="C29" s="72" t="s">
        <v>1308</v>
      </c>
      <c r="D29" s="20" t="s">
        <v>1126</v>
      </c>
      <c r="E29" s="72" t="s">
        <v>1124</v>
      </c>
      <c r="F29" s="163">
        <f>610869-2964</f>
        <v>607905</v>
      </c>
      <c r="G29" s="163">
        <f t="shared" si="6"/>
        <v>607905</v>
      </c>
      <c r="H29" s="163">
        <f t="shared" si="7"/>
        <v>100</v>
      </c>
      <c r="I29" s="163">
        <v>0</v>
      </c>
      <c r="J29" s="179"/>
      <c r="K29" s="20"/>
      <c r="L29" s="19"/>
      <c r="M29" s="19"/>
      <c r="N29" s="19"/>
      <c r="O29" s="19"/>
      <c r="P29" s="19"/>
    </row>
    <row r="30" spans="1:16" s="32" customFormat="1" ht="18.75" x14ac:dyDescent="0.3">
      <c r="A30" s="177"/>
      <c r="B30" s="253"/>
      <c r="C30" s="254"/>
      <c r="D30" s="253"/>
      <c r="E30" s="253"/>
      <c r="F30" s="255">
        <f>SUM(F26:F29)</f>
        <v>626595</v>
      </c>
      <c r="G30" s="255"/>
      <c r="H30" s="255"/>
      <c r="I30" s="255">
        <f>SUM(I26:I29)</f>
        <v>0</v>
      </c>
      <c r="J30" s="256"/>
      <c r="K30" s="253"/>
      <c r="L30" s="261"/>
      <c r="M30" s="261"/>
      <c r="N30" s="261"/>
      <c r="O30" s="261"/>
      <c r="P30" s="261"/>
    </row>
    <row r="31" spans="1:16" s="262" customFormat="1" ht="17.25" customHeight="1" x14ac:dyDescent="0.25">
      <c r="A31" s="257" t="s">
        <v>66</v>
      </c>
      <c r="B31" s="20"/>
      <c r="C31" s="72"/>
      <c r="D31" s="20"/>
      <c r="E31" s="20"/>
      <c r="F31" s="259"/>
      <c r="G31" s="259"/>
      <c r="H31" s="259"/>
      <c r="I31" s="259"/>
      <c r="J31" s="179"/>
      <c r="K31" s="20"/>
      <c r="L31" s="243"/>
      <c r="M31" s="243"/>
      <c r="N31" s="243"/>
      <c r="O31" s="243"/>
      <c r="P31" s="243"/>
    </row>
    <row r="32" spans="1:16" ht="63" x14ac:dyDescent="0.25">
      <c r="A32" s="177">
        <f>A29+1</f>
        <v>17</v>
      </c>
      <c r="B32" s="247" t="s">
        <v>1140</v>
      </c>
      <c r="C32" s="72" t="s">
        <v>1301</v>
      </c>
      <c r="D32" s="20" t="s">
        <v>1128</v>
      </c>
      <c r="E32" s="20" t="s">
        <v>1130</v>
      </c>
      <c r="F32" s="163">
        <v>12040</v>
      </c>
      <c r="G32" s="163">
        <f t="shared" ref="G32:G43" si="9">F32-I32</f>
        <v>12040</v>
      </c>
      <c r="H32" s="163">
        <f t="shared" ref="H32:H43" si="10">G32/F32*100</f>
        <v>100</v>
      </c>
      <c r="I32" s="163">
        <v>0</v>
      </c>
      <c r="J32" s="270">
        <v>39473</v>
      </c>
      <c r="K32" s="20" t="s">
        <v>1209</v>
      </c>
      <c r="L32" s="243"/>
      <c r="M32" s="243"/>
      <c r="N32" s="243"/>
      <c r="O32" s="243"/>
      <c r="P32" s="243"/>
    </row>
    <row r="33" spans="1:16" s="272" customFormat="1" ht="47.25" x14ac:dyDescent="0.25">
      <c r="A33" s="177">
        <f t="shared" ref="A33:A51" si="11">A32+1</f>
        <v>18</v>
      </c>
      <c r="B33" s="247" t="s">
        <v>1141</v>
      </c>
      <c r="C33" s="72" t="s">
        <v>1302</v>
      </c>
      <c r="D33" s="20" t="s">
        <v>1127</v>
      </c>
      <c r="E33" s="20" t="s">
        <v>1130</v>
      </c>
      <c r="F33" s="163">
        <v>25230</v>
      </c>
      <c r="G33" s="163">
        <f t="shared" si="9"/>
        <v>25230</v>
      </c>
      <c r="H33" s="163">
        <f t="shared" si="10"/>
        <v>100</v>
      </c>
      <c r="I33" s="163">
        <v>0</v>
      </c>
      <c r="J33" s="270">
        <v>39683</v>
      </c>
      <c r="K33" s="20"/>
      <c r="L33" s="271"/>
      <c r="M33" s="271"/>
      <c r="N33" s="271"/>
      <c r="O33" s="271"/>
      <c r="P33" s="271"/>
    </row>
    <row r="34" spans="1:16" ht="49.5" customHeight="1" x14ac:dyDescent="0.25">
      <c r="A34" s="177">
        <f t="shared" si="11"/>
        <v>19</v>
      </c>
      <c r="B34" s="247" t="s">
        <v>1142</v>
      </c>
      <c r="C34" s="72" t="s">
        <v>1289</v>
      </c>
      <c r="D34" s="20" t="s">
        <v>1129</v>
      </c>
      <c r="E34" s="20" t="s">
        <v>1130</v>
      </c>
      <c r="F34" s="163">
        <v>11875.95</v>
      </c>
      <c r="G34" s="163">
        <f t="shared" si="9"/>
        <v>11875.95</v>
      </c>
      <c r="H34" s="163">
        <f t="shared" si="10"/>
        <v>100</v>
      </c>
      <c r="I34" s="163">
        <v>0</v>
      </c>
      <c r="J34" s="270">
        <v>39473</v>
      </c>
      <c r="K34" s="20" t="s">
        <v>1209</v>
      </c>
      <c r="L34" s="243"/>
      <c r="M34" s="243"/>
      <c r="N34" s="243"/>
      <c r="O34" s="243"/>
      <c r="P34" s="243"/>
    </row>
    <row r="35" spans="1:16" ht="65.25" customHeight="1" x14ac:dyDescent="0.25">
      <c r="A35" s="177">
        <f t="shared" si="11"/>
        <v>20</v>
      </c>
      <c r="B35" s="247" t="s">
        <v>1143</v>
      </c>
      <c r="C35" s="72" t="s">
        <v>1290</v>
      </c>
      <c r="D35" s="20" t="s">
        <v>1129</v>
      </c>
      <c r="E35" s="20" t="s">
        <v>1130</v>
      </c>
      <c r="F35" s="163">
        <v>11875.95</v>
      </c>
      <c r="G35" s="163">
        <f t="shared" si="9"/>
        <v>11875.95</v>
      </c>
      <c r="H35" s="163">
        <f t="shared" si="10"/>
        <v>100</v>
      </c>
      <c r="I35" s="163">
        <v>0</v>
      </c>
      <c r="J35" s="270">
        <v>39473</v>
      </c>
      <c r="K35" s="20" t="s">
        <v>1209</v>
      </c>
      <c r="L35" s="243"/>
      <c r="M35" s="243"/>
      <c r="N35" s="243"/>
      <c r="O35" s="243"/>
      <c r="P35" s="243"/>
    </row>
    <row r="36" spans="1:16" ht="65.25" customHeight="1" x14ac:dyDescent="0.25">
      <c r="A36" s="177">
        <f t="shared" si="11"/>
        <v>21</v>
      </c>
      <c r="B36" s="247" t="s">
        <v>1144</v>
      </c>
      <c r="C36" s="72" t="s">
        <v>1304</v>
      </c>
      <c r="D36" s="20" t="s">
        <v>1129</v>
      </c>
      <c r="E36" s="20" t="s">
        <v>1130</v>
      </c>
      <c r="F36" s="163">
        <v>10510</v>
      </c>
      <c r="G36" s="163">
        <f t="shared" si="9"/>
        <v>10510</v>
      </c>
      <c r="H36" s="163">
        <f t="shared" si="10"/>
        <v>100</v>
      </c>
      <c r="I36" s="163">
        <v>0</v>
      </c>
      <c r="J36" s="270">
        <v>39473</v>
      </c>
      <c r="K36" s="20" t="s">
        <v>1209</v>
      </c>
      <c r="L36" s="243"/>
      <c r="M36" s="243"/>
      <c r="N36" s="243"/>
      <c r="O36" s="243"/>
      <c r="P36" s="243"/>
    </row>
    <row r="37" spans="1:16" ht="48.75" customHeight="1" x14ac:dyDescent="0.25">
      <c r="A37" s="177">
        <f t="shared" si="11"/>
        <v>22</v>
      </c>
      <c r="B37" s="247" t="s">
        <v>1145</v>
      </c>
      <c r="C37" s="72" t="s">
        <v>1291</v>
      </c>
      <c r="D37" s="20" t="s">
        <v>1129</v>
      </c>
      <c r="E37" s="20" t="s">
        <v>1130</v>
      </c>
      <c r="F37" s="163">
        <v>5760</v>
      </c>
      <c r="G37" s="163">
        <f t="shared" si="9"/>
        <v>5760</v>
      </c>
      <c r="H37" s="163">
        <f t="shared" si="10"/>
        <v>100</v>
      </c>
      <c r="I37" s="163">
        <v>0</v>
      </c>
      <c r="J37" s="270">
        <v>40428</v>
      </c>
      <c r="K37" s="20"/>
      <c r="L37" s="243"/>
      <c r="M37" s="243"/>
      <c r="N37" s="243"/>
      <c r="O37" s="243"/>
      <c r="P37" s="243"/>
    </row>
    <row r="38" spans="1:16" ht="47.25" customHeight="1" x14ac:dyDescent="0.25">
      <c r="A38" s="177">
        <f t="shared" si="11"/>
        <v>23</v>
      </c>
      <c r="B38" s="247" t="s">
        <v>1146</v>
      </c>
      <c r="C38" s="72" t="s">
        <v>1292</v>
      </c>
      <c r="D38" s="20" t="s">
        <v>1127</v>
      </c>
      <c r="E38" s="20" t="s">
        <v>1130</v>
      </c>
      <c r="F38" s="163">
        <v>6300.54</v>
      </c>
      <c r="G38" s="163">
        <f t="shared" si="9"/>
        <v>6300.54</v>
      </c>
      <c r="H38" s="163">
        <f t="shared" si="10"/>
        <v>100</v>
      </c>
      <c r="I38" s="163">
        <v>0</v>
      </c>
      <c r="J38" s="270">
        <v>39473</v>
      </c>
      <c r="K38" s="20" t="s">
        <v>1209</v>
      </c>
      <c r="L38" s="243"/>
      <c r="M38" s="243"/>
      <c r="N38" s="243"/>
      <c r="O38" s="243"/>
      <c r="P38" s="243"/>
    </row>
    <row r="39" spans="1:16" ht="47.25" customHeight="1" x14ac:dyDescent="0.25">
      <c r="A39" s="177">
        <f t="shared" si="11"/>
        <v>24</v>
      </c>
      <c r="B39" s="247" t="s">
        <v>1147</v>
      </c>
      <c r="C39" s="72" t="s">
        <v>1305</v>
      </c>
      <c r="D39" s="20" t="s">
        <v>1129</v>
      </c>
      <c r="E39" s="20" t="s">
        <v>1130</v>
      </c>
      <c r="F39" s="163">
        <v>4820</v>
      </c>
      <c r="G39" s="163">
        <f t="shared" si="9"/>
        <v>4820</v>
      </c>
      <c r="H39" s="163">
        <f t="shared" si="10"/>
        <v>100</v>
      </c>
      <c r="I39" s="163">
        <v>0</v>
      </c>
      <c r="J39" s="270">
        <v>39778</v>
      </c>
      <c r="K39" s="20"/>
      <c r="L39" s="243"/>
      <c r="M39" s="243"/>
      <c r="N39" s="243"/>
      <c r="O39" s="243"/>
      <c r="P39" s="243"/>
    </row>
    <row r="40" spans="1:16" ht="48.75" customHeight="1" x14ac:dyDescent="0.25">
      <c r="A40" s="177">
        <f t="shared" si="11"/>
        <v>25</v>
      </c>
      <c r="B40" s="247" t="s">
        <v>1148</v>
      </c>
      <c r="C40" s="72" t="s">
        <v>1306</v>
      </c>
      <c r="D40" s="20" t="s">
        <v>1129</v>
      </c>
      <c r="E40" s="20" t="s">
        <v>1130</v>
      </c>
      <c r="F40" s="163">
        <v>7300</v>
      </c>
      <c r="G40" s="163">
        <f t="shared" si="9"/>
        <v>7300</v>
      </c>
      <c r="H40" s="163">
        <f t="shared" si="10"/>
        <v>100</v>
      </c>
      <c r="I40" s="163">
        <v>0</v>
      </c>
      <c r="J40" s="270">
        <v>39778</v>
      </c>
      <c r="K40" s="20"/>
      <c r="L40" s="243"/>
      <c r="M40" s="243"/>
      <c r="N40" s="243"/>
      <c r="O40" s="243"/>
      <c r="P40" s="243"/>
    </row>
    <row r="41" spans="1:16" ht="48.75" customHeight="1" x14ac:dyDescent="0.25">
      <c r="A41" s="177">
        <f t="shared" si="11"/>
        <v>26</v>
      </c>
      <c r="B41" s="247" t="s">
        <v>1149</v>
      </c>
      <c r="C41" s="72" t="s">
        <v>1307</v>
      </c>
      <c r="D41" s="20" t="s">
        <v>1129</v>
      </c>
      <c r="E41" s="20" t="s">
        <v>1130</v>
      </c>
      <c r="F41" s="163">
        <v>8900</v>
      </c>
      <c r="G41" s="163">
        <f t="shared" si="9"/>
        <v>8900</v>
      </c>
      <c r="H41" s="163">
        <f t="shared" si="10"/>
        <v>100</v>
      </c>
      <c r="I41" s="163">
        <v>0</v>
      </c>
      <c r="J41" s="270">
        <v>39778</v>
      </c>
      <c r="K41" s="20"/>
      <c r="L41" s="243"/>
      <c r="M41" s="243"/>
      <c r="N41" s="243"/>
      <c r="O41" s="243"/>
      <c r="P41" s="243"/>
    </row>
    <row r="42" spans="1:16" ht="63" x14ac:dyDescent="0.25">
      <c r="A42" s="177">
        <f>A41+1</f>
        <v>27</v>
      </c>
      <c r="B42" s="247" t="s">
        <v>1150</v>
      </c>
      <c r="C42" s="72" t="s">
        <v>1293</v>
      </c>
      <c r="D42" s="20" t="s">
        <v>1129</v>
      </c>
      <c r="E42" s="20" t="s">
        <v>1130</v>
      </c>
      <c r="F42" s="163">
        <v>4142.9399999999996</v>
      </c>
      <c r="G42" s="163">
        <f t="shared" si="9"/>
        <v>4142.9399999999996</v>
      </c>
      <c r="H42" s="163">
        <f t="shared" si="10"/>
        <v>100</v>
      </c>
      <c r="I42" s="163">
        <v>0</v>
      </c>
      <c r="J42" s="270">
        <v>39473</v>
      </c>
      <c r="K42" s="20" t="s">
        <v>1209</v>
      </c>
      <c r="L42" s="243"/>
      <c r="M42" s="243"/>
      <c r="N42" s="243"/>
      <c r="O42" s="243"/>
      <c r="P42" s="243"/>
    </row>
    <row r="43" spans="1:16" ht="63" x14ac:dyDescent="0.25">
      <c r="A43" s="177">
        <f t="shared" si="11"/>
        <v>28</v>
      </c>
      <c r="B43" s="247" t="s">
        <v>1151</v>
      </c>
      <c r="C43" s="72" t="s">
        <v>1294</v>
      </c>
      <c r="D43" s="20" t="s">
        <v>1129</v>
      </c>
      <c r="E43" s="20" t="s">
        <v>1130</v>
      </c>
      <c r="F43" s="163">
        <v>58000</v>
      </c>
      <c r="G43" s="163">
        <f t="shared" si="9"/>
        <v>58000</v>
      </c>
      <c r="H43" s="163">
        <f t="shared" si="10"/>
        <v>100</v>
      </c>
      <c r="I43" s="163">
        <v>0</v>
      </c>
      <c r="J43" s="270">
        <v>40499</v>
      </c>
      <c r="K43" s="20"/>
      <c r="L43" s="243"/>
      <c r="M43" s="243"/>
      <c r="N43" s="243"/>
      <c r="O43" s="243"/>
      <c r="P43" s="243"/>
    </row>
    <row r="44" spans="1:16" s="272" customFormat="1" ht="63" x14ac:dyDescent="0.25">
      <c r="A44" s="177">
        <f t="shared" si="11"/>
        <v>29</v>
      </c>
      <c r="B44" s="247" t="s">
        <v>1152</v>
      </c>
      <c r="C44" s="72" t="s">
        <v>1295</v>
      </c>
      <c r="D44" s="20" t="s">
        <v>1129</v>
      </c>
      <c r="E44" s="20" t="s">
        <v>1130</v>
      </c>
      <c r="F44" s="163">
        <v>15096</v>
      </c>
      <c r="G44" s="163">
        <f t="shared" ref="G44:G45" si="12">F44-I44</f>
        <v>15096</v>
      </c>
      <c r="H44" s="163">
        <f t="shared" ref="H44:H45" si="13">G44/F44*100</f>
        <v>100</v>
      </c>
      <c r="I44" s="163">
        <v>0</v>
      </c>
      <c r="J44" s="270">
        <v>39473</v>
      </c>
      <c r="K44" s="20" t="s">
        <v>1209</v>
      </c>
      <c r="L44" s="271"/>
      <c r="M44" s="271"/>
      <c r="N44" s="271"/>
      <c r="O44" s="271"/>
      <c r="P44" s="271"/>
    </row>
    <row r="45" spans="1:16" s="272" customFormat="1" ht="63" x14ac:dyDescent="0.25">
      <c r="A45" s="177">
        <f t="shared" si="11"/>
        <v>30</v>
      </c>
      <c r="B45" s="247" t="s">
        <v>1153</v>
      </c>
      <c r="C45" s="72" t="s">
        <v>1296</v>
      </c>
      <c r="D45" s="20" t="s">
        <v>1127</v>
      </c>
      <c r="E45" s="20" t="s">
        <v>1130</v>
      </c>
      <c r="F45" s="163">
        <v>9465.6</v>
      </c>
      <c r="G45" s="163">
        <f t="shared" si="12"/>
        <v>9465.6</v>
      </c>
      <c r="H45" s="163">
        <f t="shared" si="13"/>
        <v>100</v>
      </c>
      <c r="I45" s="163">
        <v>0</v>
      </c>
      <c r="J45" s="270">
        <v>39473</v>
      </c>
      <c r="K45" s="20" t="s">
        <v>1209</v>
      </c>
      <c r="L45" s="271"/>
      <c r="M45" s="271"/>
      <c r="N45" s="271"/>
      <c r="O45" s="271"/>
      <c r="P45" s="271"/>
    </row>
    <row r="46" spans="1:16" s="272" customFormat="1" ht="63" x14ac:dyDescent="0.25">
      <c r="A46" s="177">
        <f t="shared" si="11"/>
        <v>31</v>
      </c>
      <c r="B46" s="247" t="s">
        <v>1154</v>
      </c>
      <c r="C46" s="72" t="s">
        <v>1297</v>
      </c>
      <c r="D46" s="20" t="s">
        <v>1129</v>
      </c>
      <c r="E46" s="20" t="s">
        <v>1130</v>
      </c>
      <c r="F46" s="163">
        <v>17226.57</v>
      </c>
      <c r="G46" s="163">
        <f t="shared" ref="G46:G50" si="14">F46-I46</f>
        <v>17226.57</v>
      </c>
      <c r="H46" s="163">
        <f t="shared" ref="H46:H50" si="15">G46/F46*100</f>
        <v>100</v>
      </c>
      <c r="I46" s="163">
        <v>0</v>
      </c>
      <c r="J46" s="270">
        <v>39473</v>
      </c>
      <c r="K46" s="20" t="s">
        <v>1209</v>
      </c>
      <c r="L46" s="271"/>
      <c r="M46" s="271"/>
      <c r="N46" s="271"/>
      <c r="O46" s="271"/>
      <c r="P46" s="271"/>
    </row>
    <row r="47" spans="1:16" ht="63" x14ac:dyDescent="0.25">
      <c r="A47" s="177">
        <f t="shared" si="11"/>
        <v>32</v>
      </c>
      <c r="B47" s="247" t="s">
        <v>1155</v>
      </c>
      <c r="C47" s="72" t="s">
        <v>1298</v>
      </c>
      <c r="D47" s="20" t="s">
        <v>1129</v>
      </c>
      <c r="E47" s="20" t="s">
        <v>1130</v>
      </c>
      <c r="F47" s="163">
        <v>1605</v>
      </c>
      <c r="G47" s="163">
        <f t="shared" si="14"/>
        <v>1605</v>
      </c>
      <c r="H47" s="163">
        <f t="shared" si="15"/>
        <v>100</v>
      </c>
      <c r="I47" s="163">
        <v>0</v>
      </c>
      <c r="J47" s="270">
        <v>39473</v>
      </c>
      <c r="K47" s="20" t="s">
        <v>1209</v>
      </c>
      <c r="L47" s="243"/>
      <c r="M47" s="243"/>
      <c r="N47" s="243"/>
      <c r="O47" s="243"/>
      <c r="P47" s="243"/>
    </row>
    <row r="48" spans="1:16" s="272" customFormat="1" ht="48.75" customHeight="1" x14ac:dyDescent="0.25">
      <c r="A48" s="177">
        <f>A47+1</f>
        <v>33</v>
      </c>
      <c r="B48" s="247" t="s">
        <v>1156</v>
      </c>
      <c r="C48" s="72" t="s">
        <v>1303</v>
      </c>
      <c r="D48" s="20" t="s">
        <v>1127</v>
      </c>
      <c r="E48" s="20" t="s">
        <v>1130</v>
      </c>
      <c r="F48" s="163">
        <v>18950</v>
      </c>
      <c r="G48" s="163">
        <f t="shared" si="14"/>
        <v>18950</v>
      </c>
      <c r="H48" s="163">
        <f t="shared" si="15"/>
        <v>100</v>
      </c>
      <c r="I48" s="163">
        <v>0</v>
      </c>
      <c r="J48" s="270">
        <v>39683</v>
      </c>
      <c r="K48" s="20"/>
      <c r="L48" s="271"/>
      <c r="M48" s="271"/>
      <c r="N48" s="271"/>
      <c r="O48" s="271"/>
      <c r="P48" s="271"/>
    </row>
    <row r="49" spans="1:16" ht="48.75" customHeight="1" x14ac:dyDescent="0.25">
      <c r="A49" s="177">
        <f t="shared" si="11"/>
        <v>34</v>
      </c>
      <c r="B49" s="247" t="s">
        <v>1157</v>
      </c>
      <c r="C49" s="72" t="s">
        <v>1299</v>
      </c>
      <c r="D49" s="20" t="s">
        <v>187</v>
      </c>
      <c r="E49" s="20" t="s">
        <v>1130</v>
      </c>
      <c r="F49" s="163">
        <v>21676.81</v>
      </c>
      <c r="G49" s="163">
        <f t="shared" si="14"/>
        <v>21676.81</v>
      </c>
      <c r="H49" s="163">
        <f t="shared" si="15"/>
        <v>100</v>
      </c>
      <c r="I49" s="163">
        <v>0</v>
      </c>
      <c r="J49" s="270">
        <v>39473</v>
      </c>
      <c r="K49" s="20" t="s">
        <v>1209</v>
      </c>
      <c r="L49" s="243"/>
      <c r="M49" s="243"/>
      <c r="N49" s="243"/>
      <c r="O49" s="243"/>
      <c r="P49" s="243"/>
    </row>
    <row r="50" spans="1:16" s="272" customFormat="1" ht="63" x14ac:dyDescent="0.25">
      <c r="A50" s="177">
        <f t="shared" si="11"/>
        <v>35</v>
      </c>
      <c r="B50" s="247" t="s">
        <v>1158</v>
      </c>
      <c r="C50" s="72" t="s">
        <v>1300</v>
      </c>
      <c r="D50" s="20" t="s">
        <v>187</v>
      </c>
      <c r="E50" s="20" t="s">
        <v>1130</v>
      </c>
      <c r="F50" s="163">
        <v>8423</v>
      </c>
      <c r="G50" s="163">
        <f t="shared" si="14"/>
        <v>8423</v>
      </c>
      <c r="H50" s="163">
        <f t="shared" si="15"/>
        <v>100</v>
      </c>
      <c r="I50" s="163">
        <v>0</v>
      </c>
      <c r="J50" s="270">
        <v>39473</v>
      </c>
      <c r="K50" s="20" t="s">
        <v>1209</v>
      </c>
      <c r="L50" s="271"/>
      <c r="M50" s="271"/>
      <c r="N50" s="271"/>
      <c r="O50" s="271"/>
      <c r="P50" s="271"/>
    </row>
    <row r="51" spans="1:16" ht="47.25" x14ac:dyDescent="0.25">
      <c r="A51" s="177">
        <f t="shared" si="11"/>
        <v>36</v>
      </c>
      <c r="B51" s="247"/>
      <c r="C51" s="72" t="s">
        <v>1308</v>
      </c>
      <c r="D51" s="20"/>
      <c r="E51" s="20" t="s">
        <v>1130</v>
      </c>
      <c r="F51" s="163">
        <v>2373914</v>
      </c>
      <c r="G51" s="163">
        <f t="shared" ref="G51" si="16">F51-I51</f>
        <v>2182430.92</v>
      </c>
      <c r="H51" s="163">
        <f t="shared" ref="H51" si="17">G51/F51*100</f>
        <v>91.933866180493467</v>
      </c>
      <c r="I51" s="163">
        <v>191483.08</v>
      </c>
      <c r="J51" s="164"/>
      <c r="K51" s="20"/>
      <c r="L51" s="243"/>
      <c r="M51" s="243"/>
      <c r="N51" s="243"/>
      <c r="O51" s="243"/>
      <c r="P51" s="243"/>
    </row>
    <row r="52" spans="1:16" ht="15.75" x14ac:dyDescent="0.25">
      <c r="A52" s="177"/>
      <c r="B52" s="263"/>
      <c r="C52" s="254"/>
      <c r="D52" s="253"/>
      <c r="E52" s="266"/>
      <c r="F52" s="255">
        <f>SUM(F32:F51)</f>
        <v>2633112.36</v>
      </c>
      <c r="G52" s="255"/>
      <c r="H52" s="255"/>
      <c r="I52" s="255">
        <f>SUM(I32:I51)</f>
        <v>191483.08</v>
      </c>
      <c r="J52" s="256"/>
      <c r="K52" s="253"/>
      <c r="L52" s="261"/>
      <c r="M52" s="261"/>
      <c r="N52" s="261"/>
      <c r="O52" s="261"/>
      <c r="P52" s="261"/>
    </row>
    <row r="53" spans="1:16" s="262" customFormat="1" ht="15.75" x14ac:dyDescent="0.25">
      <c r="A53" s="261" t="s">
        <v>66</v>
      </c>
      <c r="B53" s="21"/>
      <c r="C53" s="72"/>
      <c r="D53" s="20"/>
      <c r="E53" s="20"/>
      <c r="F53" s="163"/>
      <c r="G53" s="163"/>
      <c r="H53" s="163"/>
      <c r="I53" s="163"/>
      <c r="J53" s="179"/>
      <c r="K53" s="20"/>
      <c r="L53" s="243"/>
      <c r="M53" s="243"/>
      <c r="N53" s="243"/>
      <c r="O53" s="243"/>
      <c r="P53" s="243"/>
    </row>
    <row r="55" spans="1:16" s="272" customFormat="1" ht="63" x14ac:dyDescent="0.25">
      <c r="A55" s="177">
        <f>A51+1</f>
        <v>37</v>
      </c>
      <c r="B55" s="247" t="s">
        <v>1159</v>
      </c>
      <c r="C55" s="72" t="s">
        <v>1265</v>
      </c>
      <c r="D55" s="20" t="s">
        <v>1132</v>
      </c>
      <c r="E55" s="20" t="s">
        <v>1131</v>
      </c>
      <c r="F55" s="163">
        <v>2450</v>
      </c>
      <c r="G55" s="163">
        <f t="shared" ref="G55" si="18">F55-I55</f>
        <v>2450</v>
      </c>
      <c r="H55" s="163">
        <f t="shared" ref="H55" si="19">G55/F55*100</f>
        <v>100</v>
      </c>
      <c r="I55" s="163">
        <v>0</v>
      </c>
      <c r="J55" s="161">
        <v>39790</v>
      </c>
      <c r="K55" s="82"/>
      <c r="L55" s="271"/>
      <c r="M55" s="271"/>
      <c r="N55" s="271"/>
      <c r="O55" s="271"/>
      <c r="P55" s="271"/>
    </row>
    <row r="56" spans="1:16" ht="63" x14ac:dyDescent="0.25">
      <c r="A56" s="177">
        <f t="shared" ref="A56:A78" si="20">A55+1</f>
        <v>38</v>
      </c>
      <c r="B56" s="247" t="s">
        <v>1160</v>
      </c>
      <c r="C56" s="72" t="s">
        <v>1266</v>
      </c>
      <c r="D56" s="20" t="s">
        <v>1132</v>
      </c>
      <c r="E56" s="20" t="s">
        <v>1131</v>
      </c>
      <c r="F56" s="163">
        <v>7163.65</v>
      </c>
      <c r="G56" s="163">
        <f t="shared" ref="G56:G74" si="21">F56-I56</f>
        <v>7163.65</v>
      </c>
      <c r="H56" s="163">
        <f t="shared" ref="H56:H74" si="22">G56/F56*100</f>
        <v>100</v>
      </c>
      <c r="I56" s="163">
        <v>0</v>
      </c>
      <c r="J56" s="160">
        <v>38607</v>
      </c>
      <c r="K56" s="82"/>
      <c r="L56" s="243"/>
      <c r="M56" s="243"/>
      <c r="N56" s="243"/>
      <c r="O56" s="243"/>
      <c r="P56" s="243"/>
    </row>
    <row r="57" spans="1:16" ht="63" x14ac:dyDescent="0.25">
      <c r="A57" s="177">
        <f t="shared" si="20"/>
        <v>39</v>
      </c>
      <c r="B57" s="247" t="s">
        <v>1161</v>
      </c>
      <c r="C57" s="264" t="s">
        <v>1267</v>
      </c>
      <c r="D57" s="20" t="s">
        <v>1132</v>
      </c>
      <c r="E57" s="20" t="s">
        <v>1131</v>
      </c>
      <c r="F57" s="163">
        <v>3360</v>
      </c>
      <c r="G57" s="163">
        <f t="shared" si="21"/>
        <v>3360</v>
      </c>
      <c r="H57" s="163">
        <f t="shared" si="22"/>
        <v>100</v>
      </c>
      <c r="I57" s="163">
        <v>0</v>
      </c>
      <c r="J57" s="159">
        <v>2004</v>
      </c>
      <c r="K57" s="82"/>
      <c r="L57" s="243"/>
      <c r="M57" s="243"/>
      <c r="N57" s="243"/>
      <c r="O57" s="243"/>
      <c r="P57" s="243"/>
    </row>
    <row r="58" spans="1:16" ht="63" x14ac:dyDescent="0.25">
      <c r="A58" s="177">
        <f t="shared" si="20"/>
        <v>40</v>
      </c>
      <c r="B58" s="247" t="s">
        <v>1162</v>
      </c>
      <c r="C58" s="264" t="s">
        <v>1270</v>
      </c>
      <c r="D58" s="20" t="s">
        <v>1132</v>
      </c>
      <c r="E58" s="20" t="s">
        <v>1131</v>
      </c>
      <c r="F58" s="163">
        <v>11700</v>
      </c>
      <c r="G58" s="163">
        <f t="shared" si="21"/>
        <v>11700</v>
      </c>
      <c r="H58" s="163">
        <f t="shared" si="22"/>
        <v>100</v>
      </c>
      <c r="I58" s="163">
        <v>0</v>
      </c>
      <c r="J58" s="160">
        <v>40553</v>
      </c>
      <c r="K58" s="82"/>
      <c r="L58" s="243"/>
      <c r="M58" s="243"/>
      <c r="N58" s="243"/>
      <c r="O58" s="243"/>
      <c r="P58" s="243"/>
    </row>
    <row r="59" spans="1:16" ht="63" x14ac:dyDescent="0.25">
      <c r="A59" s="177">
        <f t="shared" si="20"/>
        <v>41</v>
      </c>
      <c r="B59" s="247" t="s">
        <v>1163</v>
      </c>
      <c r="C59" s="264" t="s">
        <v>1275</v>
      </c>
      <c r="D59" s="20" t="s">
        <v>1132</v>
      </c>
      <c r="E59" s="20" t="s">
        <v>1131</v>
      </c>
      <c r="F59" s="163">
        <v>4000</v>
      </c>
      <c r="G59" s="163">
        <f t="shared" si="21"/>
        <v>4000</v>
      </c>
      <c r="H59" s="163">
        <f t="shared" si="22"/>
        <v>100</v>
      </c>
      <c r="I59" s="163">
        <v>0</v>
      </c>
      <c r="J59" s="160">
        <v>39777</v>
      </c>
      <c r="K59" s="82"/>
      <c r="L59" s="243"/>
      <c r="M59" s="243"/>
      <c r="N59" s="243"/>
      <c r="O59" s="243"/>
      <c r="P59" s="243"/>
    </row>
    <row r="60" spans="1:16" ht="63" x14ac:dyDescent="0.25">
      <c r="A60" s="177">
        <f t="shared" si="20"/>
        <v>42</v>
      </c>
      <c r="B60" s="247" t="s">
        <v>1164</v>
      </c>
      <c r="C60" s="72" t="s">
        <v>1272</v>
      </c>
      <c r="D60" s="20" t="s">
        <v>1132</v>
      </c>
      <c r="E60" s="20" t="s">
        <v>1131</v>
      </c>
      <c r="F60" s="163">
        <v>20110</v>
      </c>
      <c r="G60" s="163">
        <f t="shared" si="21"/>
        <v>20110</v>
      </c>
      <c r="H60" s="163">
        <f t="shared" si="22"/>
        <v>100</v>
      </c>
      <c r="I60" s="163">
        <v>0</v>
      </c>
      <c r="J60" s="160">
        <v>39797</v>
      </c>
      <c r="K60" s="82"/>
      <c r="L60" s="243"/>
      <c r="M60" s="243"/>
      <c r="N60" s="243"/>
      <c r="O60" s="243"/>
      <c r="P60" s="243"/>
    </row>
    <row r="61" spans="1:16" ht="48.75" customHeight="1" x14ac:dyDescent="0.25">
      <c r="A61" s="177">
        <f t="shared" si="20"/>
        <v>43</v>
      </c>
      <c r="B61" s="247" t="s">
        <v>1165</v>
      </c>
      <c r="C61" s="72" t="s">
        <v>1280</v>
      </c>
      <c r="D61" s="20" t="s">
        <v>1132</v>
      </c>
      <c r="E61" s="20" t="s">
        <v>1131</v>
      </c>
      <c r="F61" s="163">
        <v>2800</v>
      </c>
      <c r="G61" s="163">
        <f t="shared" si="21"/>
        <v>2800</v>
      </c>
      <c r="H61" s="163">
        <f t="shared" si="22"/>
        <v>100</v>
      </c>
      <c r="I61" s="163">
        <v>0</v>
      </c>
      <c r="J61" s="159">
        <v>2007</v>
      </c>
      <c r="K61" s="82"/>
      <c r="L61" s="243"/>
      <c r="M61" s="243"/>
      <c r="N61" s="243"/>
      <c r="O61" s="243"/>
      <c r="P61" s="243"/>
    </row>
    <row r="62" spans="1:16" ht="48" customHeight="1" x14ac:dyDescent="0.25">
      <c r="A62" s="177">
        <f t="shared" si="20"/>
        <v>44</v>
      </c>
      <c r="B62" s="247" t="s">
        <v>1166</v>
      </c>
      <c r="C62" s="264" t="s">
        <v>1281</v>
      </c>
      <c r="D62" s="20" t="s">
        <v>1132</v>
      </c>
      <c r="E62" s="20" t="s">
        <v>1131</v>
      </c>
      <c r="F62" s="163">
        <v>2500</v>
      </c>
      <c r="G62" s="163">
        <f t="shared" si="21"/>
        <v>2500</v>
      </c>
      <c r="H62" s="163">
        <f t="shared" si="22"/>
        <v>100</v>
      </c>
      <c r="I62" s="163">
        <v>0</v>
      </c>
      <c r="J62" s="159">
        <v>2007</v>
      </c>
      <c r="K62" s="82"/>
      <c r="L62" s="243"/>
      <c r="M62" s="243"/>
      <c r="N62" s="243"/>
      <c r="O62" s="243"/>
      <c r="P62" s="243"/>
    </row>
    <row r="63" spans="1:16" ht="63" x14ac:dyDescent="0.25">
      <c r="A63" s="177">
        <f t="shared" si="20"/>
        <v>45</v>
      </c>
      <c r="B63" s="247" t="s">
        <v>1167</v>
      </c>
      <c r="C63" s="264" t="s">
        <v>1282</v>
      </c>
      <c r="D63" s="20" t="s">
        <v>1132</v>
      </c>
      <c r="E63" s="20" t="s">
        <v>1131</v>
      </c>
      <c r="F63" s="163">
        <v>5600</v>
      </c>
      <c r="G63" s="163">
        <f t="shared" si="21"/>
        <v>5600</v>
      </c>
      <c r="H63" s="163">
        <f t="shared" si="22"/>
        <v>100</v>
      </c>
      <c r="I63" s="163">
        <v>0</v>
      </c>
      <c r="J63" s="160">
        <v>39808</v>
      </c>
      <c r="K63" s="82"/>
      <c r="L63" s="243"/>
      <c r="M63" s="243"/>
      <c r="N63" s="243"/>
      <c r="O63" s="243"/>
      <c r="P63" s="243"/>
    </row>
    <row r="64" spans="1:16" ht="63" x14ac:dyDescent="0.25">
      <c r="A64" s="177">
        <f t="shared" si="20"/>
        <v>46</v>
      </c>
      <c r="B64" s="247" t="s">
        <v>1168</v>
      </c>
      <c r="C64" s="264" t="s">
        <v>1283</v>
      </c>
      <c r="D64" s="20" t="s">
        <v>1132</v>
      </c>
      <c r="E64" s="20" t="s">
        <v>1131</v>
      </c>
      <c r="F64" s="163">
        <v>2800</v>
      </c>
      <c r="G64" s="163">
        <f t="shared" si="21"/>
        <v>2800</v>
      </c>
      <c r="H64" s="163">
        <f t="shared" si="22"/>
        <v>100</v>
      </c>
      <c r="I64" s="163">
        <v>0</v>
      </c>
      <c r="J64" s="160">
        <v>39790</v>
      </c>
      <c r="K64" s="82"/>
      <c r="L64" s="243"/>
      <c r="M64" s="243"/>
      <c r="N64" s="243"/>
      <c r="O64" s="243"/>
      <c r="P64" s="243"/>
    </row>
    <row r="65" spans="1:16" ht="63" x14ac:dyDescent="0.25">
      <c r="A65" s="177">
        <f t="shared" si="20"/>
        <v>47</v>
      </c>
      <c r="B65" s="247" t="s">
        <v>1169</v>
      </c>
      <c r="C65" s="264" t="s">
        <v>1284</v>
      </c>
      <c r="D65" s="20" t="s">
        <v>1132</v>
      </c>
      <c r="E65" s="20" t="s">
        <v>1131</v>
      </c>
      <c r="F65" s="163">
        <v>2500</v>
      </c>
      <c r="G65" s="163">
        <f t="shared" si="21"/>
        <v>2500</v>
      </c>
      <c r="H65" s="163">
        <f t="shared" si="22"/>
        <v>100</v>
      </c>
      <c r="I65" s="163">
        <v>0</v>
      </c>
      <c r="J65" s="159">
        <v>2007</v>
      </c>
      <c r="K65" s="82"/>
      <c r="L65" s="243"/>
      <c r="M65" s="243"/>
      <c r="N65" s="243"/>
      <c r="O65" s="243"/>
      <c r="P65" s="243"/>
    </row>
    <row r="66" spans="1:16" ht="63" x14ac:dyDescent="0.25">
      <c r="A66" s="177">
        <f t="shared" si="20"/>
        <v>48</v>
      </c>
      <c r="B66" s="247" t="s">
        <v>1170</v>
      </c>
      <c r="C66" s="264" t="s">
        <v>1285</v>
      </c>
      <c r="D66" s="20" t="s">
        <v>1132</v>
      </c>
      <c r="E66" s="20" t="s">
        <v>1131</v>
      </c>
      <c r="F66" s="163">
        <v>7569.66</v>
      </c>
      <c r="G66" s="163">
        <f t="shared" si="21"/>
        <v>7569.66</v>
      </c>
      <c r="H66" s="163">
        <f t="shared" si="22"/>
        <v>100</v>
      </c>
      <c r="I66" s="163">
        <v>0</v>
      </c>
      <c r="J66" s="159">
        <v>2005</v>
      </c>
      <c r="K66" s="82"/>
      <c r="L66" s="243"/>
      <c r="M66" s="243"/>
      <c r="N66" s="243"/>
      <c r="O66" s="243"/>
      <c r="P66" s="243"/>
    </row>
    <row r="67" spans="1:16" ht="63" x14ac:dyDescent="0.25">
      <c r="A67" s="177">
        <f t="shared" si="20"/>
        <v>49</v>
      </c>
      <c r="B67" s="247" t="s">
        <v>1171</v>
      </c>
      <c r="C67" s="264" t="s">
        <v>1278</v>
      </c>
      <c r="D67" s="20" t="s">
        <v>1132</v>
      </c>
      <c r="E67" s="20" t="s">
        <v>1131</v>
      </c>
      <c r="F67" s="163">
        <v>10810</v>
      </c>
      <c r="G67" s="163">
        <f t="shared" si="21"/>
        <v>10810</v>
      </c>
      <c r="H67" s="163">
        <f t="shared" si="22"/>
        <v>100</v>
      </c>
      <c r="I67" s="163">
        <v>0</v>
      </c>
      <c r="J67" s="160">
        <v>39777</v>
      </c>
      <c r="K67" s="82"/>
      <c r="L67" s="243"/>
      <c r="M67" s="243"/>
      <c r="N67" s="243"/>
      <c r="O67" s="243"/>
      <c r="P67" s="243"/>
    </row>
    <row r="68" spans="1:16" ht="63" x14ac:dyDescent="0.25">
      <c r="A68" s="177">
        <f t="shared" si="20"/>
        <v>50</v>
      </c>
      <c r="B68" s="247" t="s">
        <v>1172</v>
      </c>
      <c r="C68" s="264" t="s">
        <v>1286</v>
      </c>
      <c r="D68" s="20" t="s">
        <v>1132</v>
      </c>
      <c r="E68" s="20" t="s">
        <v>1131</v>
      </c>
      <c r="F68" s="163">
        <v>3000</v>
      </c>
      <c r="G68" s="163">
        <f t="shared" si="21"/>
        <v>3000</v>
      </c>
      <c r="H68" s="163">
        <f t="shared" si="22"/>
        <v>100</v>
      </c>
      <c r="I68" s="163">
        <v>0</v>
      </c>
      <c r="J68" s="159">
        <v>2007</v>
      </c>
      <c r="K68" s="82"/>
      <c r="L68" s="243"/>
      <c r="M68" s="243"/>
      <c r="N68" s="243"/>
      <c r="O68" s="243"/>
      <c r="P68" s="243"/>
    </row>
    <row r="69" spans="1:16" ht="63" x14ac:dyDescent="0.25">
      <c r="A69" s="177">
        <f t="shared" si="20"/>
        <v>51</v>
      </c>
      <c r="B69" s="247" t="s">
        <v>1173</v>
      </c>
      <c r="C69" s="264" t="s">
        <v>1273</v>
      </c>
      <c r="D69" s="20" t="s">
        <v>1132</v>
      </c>
      <c r="E69" s="20" t="s">
        <v>1131</v>
      </c>
      <c r="F69" s="163">
        <v>4140</v>
      </c>
      <c r="G69" s="163">
        <f t="shared" si="21"/>
        <v>4140</v>
      </c>
      <c r="H69" s="163">
        <f t="shared" si="22"/>
        <v>100</v>
      </c>
      <c r="I69" s="163">
        <v>0</v>
      </c>
      <c r="J69" s="160">
        <v>39811</v>
      </c>
      <c r="K69" s="82"/>
      <c r="L69" s="243"/>
      <c r="M69" s="243"/>
      <c r="N69" s="243"/>
      <c r="O69" s="243"/>
      <c r="P69" s="243"/>
    </row>
    <row r="70" spans="1:16" ht="63" x14ac:dyDescent="0.25">
      <c r="A70" s="177">
        <f t="shared" si="20"/>
        <v>52</v>
      </c>
      <c r="B70" s="247" t="s">
        <v>1174</v>
      </c>
      <c r="C70" s="264" t="s">
        <v>1274</v>
      </c>
      <c r="D70" s="20" t="s">
        <v>1132</v>
      </c>
      <c r="E70" s="20" t="s">
        <v>1131</v>
      </c>
      <c r="F70" s="163">
        <v>6150</v>
      </c>
      <c r="G70" s="163">
        <f t="shared" si="21"/>
        <v>6150</v>
      </c>
      <c r="H70" s="163">
        <f t="shared" si="22"/>
        <v>100</v>
      </c>
      <c r="I70" s="163">
        <v>0</v>
      </c>
      <c r="J70" s="159">
        <v>2007</v>
      </c>
      <c r="K70" s="82"/>
      <c r="L70" s="243"/>
      <c r="M70" s="243"/>
      <c r="N70" s="243"/>
      <c r="O70" s="243"/>
      <c r="P70" s="243"/>
    </row>
    <row r="71" spans="1:16" ht="63" x14ac:dyDescent="0.25">
      <c r="A71" s="177">
        <f t="shared" si="20"/>
        <v>53</v>
      </c>
      <c r="B71" s="247" t="s">
        <v>1175</v>
      </c>
      <c r="C71" s="72" t="s">
        <v>1287</v>
      </c>
      <c r="D71" s="20" t="s">
        <v>1132</v>
      </c>
      <c r="E71" s="20" t="s">
        <v>1131</v>
      </c>
      <c r="F71" s="163">
        <v>3654</v>
      </c>
      <c r="G71" s="163">
        <f t="shared" si="21"/>
        <v>3654</v>
      </c>
      <c r="H71" s="163">
        <f t="shared" si="22"/>
        <v>100</v>
      </c>
      <c r="I71" s="163">
        <v>0</v>
      </c>
      <c r="J71" s="159">
        <v>2007</v>
      </c>
      <c r="K71" s="82"/>
      <c r="L71" s="243"/>
      <c r="M71" s="243"/>
      <c r="N71" s="243"/>
      <c r="O71" s="243"/>
      <c r="P71" s="243"/>
    </row>
    <row r="72" spans="1:16" ht="78.75" x14ac:dyDescent="0.25">
      <c r="A72" s="177">
        <f t="shared" si="20"/>
        <v>54</v>
      </c>
      <c r="B72" s="247" t="s">
        <v>1176</v>
      </c>
      <c r="C72" s="72" t="s">
        <v>1276</v>
      </c>
      <c r="D72" s="20" t="s">
        <v>1132</v>
      </c>
      <c r="E72" s="20" t="s">
        <v>1131</v>
      </c>
      <c r="F72" s="163">
        <v>6000</v>
      </c>
      <c r="G72" s="163">
        <f t="shared" si="21"/>
        <v>6000</v>
      </c>
      <c r="H72" s="163">
        <f t="shared" si="22"/>
        <v>100</v>
      </c>
      <c r="I72" s="163">
        <v>0</v>
      </c>
      <c r="J72" s="160">
        <v>40906</v>
      </c>
      <c r="K72" s="82"/>
      <c r="L72" s="243"/>
      <c r="M72" s="243"/>
      <c r="N72" s="243"/>
      <c r="O72" s="243"/>
      <c r="P72" s="243"/>
    </row>
    <row r="73" spans="1:16" ht="78.75" x14ac:dyDescent="0.25">
      <c r="A73" s="177">
        <f t="shared" si="20"/>
        <v>55</v>
      </c>
      <c r="B73" s="247" t="s">
        <v>1177</v>
      </c>
      <c r="C73" s="72" t="s">
        <v>1277</v>
      </c>
      <c r="D73" s="20" t="s">
        <v>1132</v>
      </c>
      <c r="E73" s="20" t="s">
        <v>1131</v>
      </c>
      <c r="F73" s="163">
        <v>20900</v>
      </c>
      <c r="G73" s="163">
        <f t="shared" si="21"/>
        <v>20900</v>
      </c>
      <c r="H73" s="163">
        <f t="shared" si="22"/>
        <v>100</v>
      </c>
      <c r="I73" s="163">
        <v>0</v>
      </c>
      <c r="J73" s="160">
        <v>40906</v>
      </c>
      <c r="K73" s="82"/>
      <c r="L73" s="243"/>
      <c r="M73" s="243"/>
      <c r="N73" s="243"/>
      <c r="O73" s="243"/>
      <c r="P73" s="243"/>
    </row>
    <row r="74" spans="1:16" ht="63" x14ac:dyDescent="0.25">
      <c r="A74" s="177">
        <f t="shared" si="20"/>
        <v>56</v>
      </c>
      <c r="B74" s="247" t="s">
        <v>1178</v>
      </c>
      <c r="C74" s="264" t="s">
        <v>1279</v>
      </c>
      <c r="D74" s="20" t="s">
        <v>1132</v>
      </c>
      <c r="E74" s="20" t="s">
        <v>1131</v>
      </c>
      <c r="F74" s="163">
        <v>8100</v>
      </c>
      <c r="G74" s="163">
        <f t="shared" si="21"/>
        <v>8100</v>
      </c>
      <c r="H74" s="163">
        <f t="shared" si="22"/>
        <v>100</v>
      </c>
      <c r="I74" s="163">
        <v>0</v>
      </c>
      <c r="J74" s="160">
        <v>40835</v>
      </c>
      <c r="K74" s="82"/>
      <c r="L74" s="243"/>
      <c r="M74" s="243"/>
      <c r="N74" s="243"/>
      <c r="O74" s="243"/>
      <c r="P74" s="243"/>
    </row>
    <row r="75" spans="1:16" ht="63" x14ac:dyDescent="0.25">
      <c r="A75" s="177">
        <f>A74+1</f>
        <v>57</v>
      </c>
      <c r="B75" s="247" t="s">
        <v>1179</v>
      </c>
      <c r="C75" s="72" t="s">
        <v>1268</v>
      </c>
      <c r="D75" s="20" t="s">
        <v>1133</v>
      </c>
      <c r="E75" s="20" t="s">
        <v>1131</v>
      </c>
      <c r="F75" s="163">
        <v>3360</v>
      </c>
      <c r="G75" s="163">
        <f t="shared" ref="G75:G77" si="23">F75-I75</f>
        <v>3360</v>
      </c>
      <c r="H75" s="163">
        <f t="shared" ref="H75:H77" si="24">G75/F75*100</f>
        <v>100</v>
      </c>
      <c r="I75" s="163">
        <v>0</v>
      </c>
      <c r="J75" s="265">
        <v>2004</v>
      </c>
      <c r="K75" s="82"/>
      <c r="L75" s="243"/>
      <c r="M75" s="243"/>
      <c r="N75" s="243"/>
      <c r="O75" s="243"/>
      <c r="P75" s="243"/>
    </row>
    <row r="76" spans="1:16" ht="63" x14ac:dyDescent="0.25">
      <c r="A76" s="177">
        <f t="shared" si="20"/>
        <v>58</v>
      </c>
      <c r="B76" s="247" t="s">
        <v>1180</v>
      </c>
      <c r="C76" s="72" t="s">
        <v>1271</v>
      </c>
      <c r="D76" s="20" t="s">
        <v>1133</v>
      </c>
      <c r="E76" s="20" t="s">
        <v>1131</v>
      </c>
      <c r="F76" s="163">
        <v>7000</v>
      </c>
      <c r="G76" s="163">
        <f t="shared" si="23"/>
        <v>7000</v>
      </c>
      <c r="H76" s="163">
        <f t="shared" si="24"/>
        <v>100</v>
      </c>
      <c r="I76" s="163">
        <v>0</v>
      </c>
      <c r="J76" s="265">
        <v>2007</v>
      </c>
      <c r="K76" s="82"/>
      <c r="L76" s="243"/>
      <c r="M76" s="243"/>
      <c r="N76" s="243"/>
      <c r="O76" s="243"/>
      <c r="P76" s="243"/>
    </row>
    <row r="77" spans="1:16" ht="63" x14ac:dyDescent="0.25">
      <c r="A77" s="177">
        <f t="shared" si="20"/>
        <v>59</v>
      </c>
      <c r="B77" s="247" t="s">
        <v>1181</v>
      </c>
      <c r="C77" s="72" t="s">
        <v>1264</v>
      </c>
      <c r="D77" s="20" t="s">
        <v>1133</v>
      </c>
      <c r="E77" s="20" t="s">
        <v>1131</v>
      </c>
      <c r="F77" s="163">
        <v>4297.6000000000004</v>
      </c>
      <c r="G77" s="163">
        <f t="shared" si="23"/>
        <v>4297.6000000000004</v>
      </c>
      <c r="H77" s="163">
        <f t="shared" si="24"/>
        <v>100</v>
      </c>
      <c r="I77" s="163">
        <v>0</v>
      </c>
      <c r="J77" s="265">
        <v>2003</v>
      </c>
      <c r="K77" s="82"/>
      <c r="L77" s="243"/>
      <c r="M77" s="243"/>
      <c r="N77" s="243"/>
      <c r="O77" s="243"/>
      <c r="P77" s="243"/>
    </row>
    <row r="78" spans="1:16" ht="78.75" x14ac:dyDescent="0.25">
      <c r="A78" s="177">
        <f t="shared" si="20"/>
        <v>60</v>
      </c>
      <c r="B78" s="247" t="s">
        <v>1182</v>
      </c>
      <c r="C78" s="72" t="s">
        <v>1269</v>
      </c>
      <c r="D78" s="20" t="s">
        <v>1134</v>
      </c>
      <c r="E78" s="20" t="s">
        <v>1131</v>
      </c>
      <c r="F78" s="163">
        <v>3360</v>
      </c>
      <c r="G78" s="163">
        <f t="shared" ref="G78" si="25">F78-I78</f>
        <v>3360</v>
      </c>
      <c r="H78" s="163">
        <f t="shared" ref="H78" si="26">G78/F78*100</f>
        <v>100</v>
      </c>
      <c r="I78" s="163">
        <v>0</v>
      </c>
      <c r="J78" s="159">
        <v>2004</v>
      </c>
      <c r="K78" s="82"/>
      <c r="L78" s="243"/>
      <c r="M78" s="243"/>
      <c r="N78" s="243"/>
      <c r="O78" s="243"/>
      <c r="P78" s="243"/>
    </row>
    <row r="79" spans="1:16" ht="63" x14ac:dyDescent="0.25">
      <c r="A79" s="177">
        <f>A78+1</f>
        <v>61</v>
      </c>
      <c r="B79" s="247"/>
      <c r="C79" s="72" t="s">
        <v>1288</v>
      </c>
      <c r="D79" s="20" t="s">
        <v>1132</v>
      </c>
      <c r="E79" s="20" t="s">
        <v>1131</v>
      </c>
      <c r="F79" s="163">
        <v>1427009.99</v>
      </c>
      <c r="G79" s="163">
        <f>F79-I79</f>
        <v>1427009.99</v>
      </c>
      <c r="H79" s="163">
        <f>G79/F79*100</f>
        <v>100</v>
      </c>
      <c r="I79" s="163">
        <v>0</v>
      </c>
      <c r="J79" s="162"/>
      <c r="K79" s="20"/>
      <c r="L79" s="243"/>
      <c r="M79" s="243"/>
      <c r="N79" s="243"/>
      <c r="O79" s="243"/>
      <c r="P79" s="243"/>
    </row>
    <row r="80" spans="1:16" ht="78.75" x14ac:dyDescent="0.25">
      <c r="A80" s="177">
        <f>A79+1</f>
        <v>62</v>
      </c>
      <c r="B80" s="247"/>
      <c r="C80" s="72" t="s">
        <v>1308</v>
      </c>
      <c r="D80" s="20" t="s">
        <v>1134</v>
      </c>
      <c r="E80" s="20" t="s">
        <v>1131</v>
      </c>
      <c r="F80" s="163">
        <v>363897.01</v>
      </c>
      <c r="G80" s="163">
        <f t="shared" ref="G80" si="27">F80-I80</f>
        <v>358849.01</v>
      </c>
      <c r="H80" s="163">
        <f t="shared" ref="H80" si="28">G80/F80*100</f>
        <v>98.612794317820857</v>
      </c>
      <c r="I80" s="163">
        <v>5048</v>
      </c>
      <c r="J80" s="160"/>
      <c r="K80" s="20"/>
      <c r="L80" s="243"/>
      <c r="M80" s="243"/>
      <c r="N80" s="243"/>
      <c r="O80" s="243"/>
      <c r="P80" s="243"/>
    </row>
    <row r="81" spans="1:16" ht="15.75" x14ac:dyDescent="0.25">
      <c r="A81" s="177"/>
      <c r="B81" s="263"/>
      <c r="C81" s="254"/>
      <c r="D81" s="266"/>
      <c r="E81" s="266"/>
      <c r="F81" s="255">
        <f>SUM(F55:F80)</f>
        <v>1944231.91</v>
      </c>
      <c r="G81" s="255"/>
      <c r="H81" s="255"/>
      <c r="I81" s="255">
        <f>SUM(I55:I80)</f>
        <v>5048</v>
      </c>
      <c r="J81" s="256"/>
      <c r="K81" s="253"/>
      <c r="L81" s="261"/>
      <c r="M81" s="261"/>
      <c r="N81" s="261"/>
      <c r="O81" s="261"/>
      <c r="P81" s="261"/>
    </row>
    <row r="82" spans="1:16" s="262" customFormat="1" ht="15.75" x14ac:dyDescent="0.25">
      <c r="A82" s="261" t="s">
        <v>66</v>
      </c>
      <c r="B82" s="21"/>
      <c r="C82" s="72"/>
      <c r="D82" s="20"/>
      <c r="E82" s="20"/>
      <c r="F82" s="163"/>
      <c r="G82" s="259"/>
      <c r="H82" s="259"/>
      <c r="I82" s="267"/>
      <c r="J82" s="179"/>
      <c r="K82" s="20"/>
      <c r="L82" s="243"/>
      <c r="M82" s="243"/>
      <c r="N82" s="243"/>
      <c r="O82" s="243"/>
      <c r="P82" s="243"/>
    </row>
    <row r="83" spans="1:16" ht="63" x14ac:dyDescent="0.25">
      <c r="A83" s="322">
        <f>A80+1</f>
        <v>63</v>
      </c>
      <c r="B83" s="247"/>
      <c r="C83" s="72" t="s">
        <v>1491</v>
      </c>
      <c r="D83" s="20" t="s">
        <v>1116</v>
      </c>
      <c r="E83" s="20" t="s">
        <v>1136</v>
      </c>
      <c r="F83" s="163">
        <v>446000.75</v>
      </c>
      <c r="G83" s="163">
        <f>F83-I83</f>
        <v>434946.49</v>
      </c>
      <c r="H83" s="163">
        <f t="shared" ref="H83:H86" si="29">G83/F83*100</f>
        <v>97.521470535643715</v>
      </c>
      <c r="I83" s="323">
        <v>11054.26</v>
      </c>
      <c r="J83" s="160"/>
      <c r="K83" s="157"/>
      <c r="L83" s="243"/>
      <c r="M83" s="243"/>
      <c r="N83" s="243"/>
      <c r="O83" s="243"/>
      <c r="P83" s="243"/>
    </row>
    <row r="84" spans="1:16" ht="63" x14ac:dyDescent="0.25">
      <c r="A84" s="177">
        <f>A83+1</f>
        <v>64</v>
      </c>
      <c r="B84" s="247"/>
      <c r="C84" s="72" t="s">
        <v>1492</v>
      </c>
      <c r="D84" s="20" t="s">
        <v>1116</v>
      </c>
      <c r="E84" s="20" t="s">
        <v>1136</v>
      </c>
      <c r="F84" s="163">
        <f>4217578.93-324363.48</f>
        <v>3893215.4499999997</v>
      </c>
      <c r="G84" s="163">
        <f t="shared" ref="G84:G86" si="30">F84-I84</f>
        <v>3420133.86</v>
      </c>
      <c r="H84" s="163">
        <f t="shared" si="29"/>
        <v>87.848563839435087</v>
      </c>
      <c r="I84" s="323">
        <v>473081.59</v>
      </c>
      <c r="J84" s="160"/>
      <c r="K84" s="157" t="s">
        <v>1135</v>
      </c>
      <c r="L84" s="243"/>
      <c r="M84" s="243"/>
      <c r="N84" s="243"/>
      <c r="O84" s="243"/>
      <c r="P84" s="243"/>
    </row>
    <row r="85" spans="1:16" ht="63" x14ac:dyDescent="0.25">
      <c r="A85" s="177">
        <f t="shared" ref="A85:A86" si="31">A84+1</f>
        <v>65</v>
      </c>
      <c r="B85" s="247"/>
      <c r="C85" s="72" t="s">
        <v>1493</v>
      </c>
      <c r="D85" s="20" t="s">
        <v>1116</v>
      </c>
      <c r="E85" s="20" t="s">
        <v>1136</v>
      </c>
      <c r="F85" s="163">
        <v>479088.27</v>
      </c>
      <c r="G85" s="163">
        <f t="shared" si="30"/>
        <v>479088.27</v>
      </c>
      <c r="H85" s="163">
        <f t="shared" si="29"/>
        <v>100</v>
      </c>
      <c r="I85" s="323">
        <v>0</v>
      </c>
      <c r="J85" s="160"/>
      <c r="K85" s="157" t="s">
        <v>1135</v>
      </c>
      <c r="L85" s="243"/>
      <c r="M85" s="243"/>
      <c r="N85" s="243"/>
      <c r="O85" s="243"/>
      <c r="P85" s="243"/>
    </row>
    <row r="86" spans="1:16" ht="63" x14ac:dyDescent="0.25">
      <c r="A86" s="177">
        <f t="shared" si="31"/>
        <v>66</v>
      </c>
      <c r="B86" s="247"/>
      <c r="C86" s="72" t="s">
        <v>1494</v>
      </c>
      <c r="D86" s="20" t="s">
        <v>1116</v>
      </c>
      <c r="E86" s="20" t="s">
        <v>1136</v>
      </c>
      <c r="F86" s="163">
        <v>1996640.48</v>
      </c>
      <c r="G86" s="163">
        <f t="shared" si="30"/>
        <v>1845152.56</v>
      </c>
      <c r="H86" s="163">
        <f t="shared" si="29"/>
        <v>92.412859424747325</v>
      </c>
      <c r="I86" s="323">
        <v>151487.92000000001</v>
      </c>
      <c r="J86" s="160"/>
      <c r="K86" s="157" t="s">
        <v>1135</v>
      </c>
      <c r="L86" s="243"/>
      <c r="M86" s="243"/>
      <c r="N86" s="243"/>
      <c r="O86" s="243"/>
      <c r="P86" s="243"/>
    </row>
    <row r="87" spans="1:16" ht="15.75" x14ac:dyDescent="0.25">
      <c r="A87" s="177"/>
      <c r="B87" s="268"/>
      <c r="C87" s="268"/>
      <c r="D87" s="268"/>
      <c r="E87" s="268"/>
      <c r="F87" s="269">
        <f>SUM(F83:F86 )</f>
        <v>6814944.9499999993</v>
      </c>
      <c r="G87" s="269"/>
      <c r="H87" s="269"/>
      <c r="I87" s="269">
        <f>SUM(I83:I86 )</f>
        <v>635623.77</v>
      </c>
      <c r="J87" s="268"/>
      <c r="K87" s="268"/>
      <c r="L87" s="268"/>
      <c r="M87" s="268"/>
      <c r="N87" s="268"/>
      <c r="O87" s="268"/>
      <c r="P87" s="268"/>
    </row>
    <row r="88" spans="1:16" s="262" customFormat="1" ht="15.75" x14ac:dyDescent="0.25">
      <c r="A88" s="261" t="s">
        <v>66</v>
      </c>
      <c r="B88" s="222"/>
      <c r="C88" s="222"/>
      <c r="D88" s="222"/>
      <c r="E88" s="222"/>
      <c r="F88" s="184">
        <f>F87+F81+F52+F30+F24+F21+F18+F10</f>
        <v>18081069.25</v>
      </c>
      <c r="G88" s="184"/>
      <c r="H88" s="184"/>
      <c r="I88" s="184">
        <f>I87+I81+I52+I30+I24+I21+I18+I10</f>
        <v>1260152.67</v>
      </c>
      <c r="J88" s="222"/>
      <c r="K88" s="222"/>
      <c r="L88" s="222"/>
      <c r="M88" s="222"/>
      <c r="N88" s="222"/>
      <c r="O88" s="222"/>
      <c r="P88" s="222"/>
    </row>
    <row r="89" spans="1:16" x14ac:dyDescent="0.25">
      <c r="F89" s="236"/>
    </row>
  </sheetData>
  <mergeCells count="3">
    <mergeCell ref="A1:L1"/>
    <mergeCell ref="A2:P2"/>
    <mergeCell ref="A10:E10"/>
  </mergeCells>
  <printOptions gridLines="1"/>
  <pageMargins left="0.98425196850393704" right="0.59055118110236227" top="1.1811023622047245" bottom="0.59055118110236227" header="0.31496062992125984" footer="0.31496062992125984"/>
  <pageSetup paperSize="9" scale="49"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tabColor rgb="FF00B0F0"/>
    <pageSetUpPr fitToPage="1"/>
  </sheetPr>
  <dimension ref="A1:AO526"/>
  <sheetViews>
    <sheetView zoomScale="78" zoomScaleNormal="78" workbookViewId="0">
      <pane ySplit="1" topLeftCell="A2" activePane="bottomLeft" state="frozen"/>
      <selection pane="bottomLeft" activeCell="K20" sqref="K20"/>
    </sheetView>
  </sheetViews>
  <sheetFormatPr defaultRowHeight="15" x14ac:dyDescent="0.25"/>
  <cols>
    <col min="1" max="1" width="6.85546875" customWidth="1"/>
    <col min="2" max="2" width="14.5703125" customWidth="1"/>
    <col min="3" max="3" width="24.5703125" customWidth="1"/>
    <col min="4" max="4" width="20.85546875" customWidth="1"/>
    <col min="5" max="5" width="19.85546875" customWidth="1"/>
    <col min="6" max="6" width="25.42578125" customWidth="1"/>
    <col min="7" max="7" width="26.42578125" customWidth="1"/>
    <col min="8" max="8" width="22.85546875" customWidth="1"/>
    <col min="9" max="9" width="17" customWidth="1"/>
    <col min="10" max="10" width="18.5703125" customWidth="1"/>
    <col min="11" max="11" width="19.7109375" customWidth="1"/>
    <col min="12" max="12" width="13.85546875" customWidth="1"/>
    <col min="13" max="13" width="24.5703125" customWidth="1"/>
    <col min="14" max="14" width="24.42578125" customWidth="1"/>
    <col min="15" max="15" width="22.7109375" customWidth="1"/>
    <col min="16" max="16" width="18.7109375" customWidth="1"/>
    <col min="17" max="17" width="17" customWidth="1"/>
  </cols>
  <sheetData>
    <row r="1" spans="1:41" ht="18.75" x14ac:dyDescent="0.25">
      <c r="A1" s="380" t="s">
        <v>183</v>
      </c>
      <c r="B1" s="380"/>
      <c r="C1" s="380"/>
      <c r="D1" s="380"/>
      <c r="E1" s="380"/>
      <c r="F1" s="380"/>
      <c r="G1" s="380"/>
      <c r="H1" s="380"/>
      <c r="I1" s="380"/>
      <c r="J1" s="380"/>
      <c r="K1" s="380"/>
      <c r="L1" s="380"/>
      <c r="M1" s="380"/>
      <c r="N1" s="380"/>
      <c r="O1" s="380"/>
    </row>
    <row r="2" spans="1:41" s="9" customFormat="1" ht="79.5" customHeight="1" x14ac:dyDescent="0.25">
      <c r="A2" s="381" t="s">
        <v>1495</v>
      </c>
      <c r="B2" s="381"/>
      <c r="C2" s="381"/>
      <c r="D2" s="381"/>
      <c r="E2" s="381"/>
      <c r="F2" s="381"/>
      <c r="G2" s="381"/>
      <c r="H2" s="381"/>
      <c r="I2" s="381"/>
      <c r="J2" s="381"/>
      <c r="K2" s="381"/>
      <c r="L2" s="381"/>
      <c r="M2" s="17"/>
      <c r="N2" s="18"/>
      <c r="O2" s="18"/>
      <c r="P2" s="18"/>
      <c r="Q2" s="18"/>
      <c r="R2" s="18"/>
      <c r="S2" s="18"/>
      <c r="T2" s="34"/>
      <c r="U2" s="34"/>
      <c r="V2" s="34"/>
      <c r="W2" s="34"/>
      <c r="X2" s="34"/>
      <c r="Y2" s="34"/>
      <c r="Z2" s="34"/>
      <c r="AA2" s="34"/>
      <c r="AB2" s="34"/>
      <c r="AC2" s="34"/>
      <c r="AD2" s="34"/>
      <c r="AE2" s="34"/>
      <c r="AF2" s="34"/>
      <c r="AG2" s="34"/>
      <c r="AH2" s="34"/>
      <c r="AI2" s="34"/>
      <c r="AJ2" s="34"/>
      <c r="AK2" s="34"/>
      <c r="AL2" s="34"/>
      <c r="AM2" s="34"/>
      <c r="AN2" s="34"/>
      <c r="AO2" s="34"/>
    </row>
    <row r="3" spans="1:41" s="4" customFormat="1" ht="110.25" x14ac:dyDescent="0.3">
      <c r="A3" s="13" t="s">
        <v>0</v>
      </c>
      <c r="B3" s="12" t="s">
        <v>46</v>
      </c>
      <c r="C3" s="12" t="s">
        <v>15</v>
      </c>
      <c r="D3" s="12" t="s">
        <v>16</v>
      </c>
      <c r="E3" s="12" t="s">
        <v>17</v>
      </c>
      <c r="F3" s="12" t="s">
        <v>24</v>
      </c>
      <c r="G3" s="12" t="s">
        <v>18</v>
      </c>
      <c r="H3" s="12" t="s">
        <v>19</v>
      </c>
      <c r="I3" s="12" t="s">
        <v>20</v>
      </c>
      <c r="J3" s="12" t="s">
        <v>51</v>
      </c>
      <c r="K3" s="12" t="s">
        <v>50</v>
      </c>
      <c r="L3" s="12" t="s">
        <v>52</v>
      </c>
      <c r="M3" s="12" t="s">
        <v>53</v>
      </c>
      <c r="N3" s="12" t="s">
        <v>67</v>
      </c>
      <c r="O3" s="35"/>
      <c r="P3" s="35"/>
      <c r="Q3" s="35"/>
      <c r="R3" s="35"/>
      <c r="S3" s="35"/>
      <c r="T3" s="36"/>
      <c r="U3" s="36"/>
      <c r="V3" s="36"/>
      <c r="W3" s="36"/>
      <c r="X3" s="36"/>
      <c r="Y3" s="36"/>
      <c r="Z3" s="36"/>
      <c r="AA3" s="36"/>
      <c r="AB3" s="36"/>
      <c r="AC3" s="36"/>
      <c r="AD3" s="36"/>
      <c r="AE3" s="36"/>
      <c r="AF3" s="36"/>
      <c r="AG3" s="36"/>
      <c r="AH3" s="36"/>
      <c r="AI3" s="36"/>
      <c r="AJ3" s="36"/>
      <c r="AK3" s="36"/>
      <c r="AL3" s="36"/>
      <c r="AM3" s="36"/>
      <c r="AN3" s="36"/>
      <c r="AO3" s="36"/>
    </row>
    <row r="4" spans="1:41" s="4" customFormat="1" ht="18.75" x14ac:dyDescent="0.3">
      <c r="A4" s="13">
        <v>1</v>
      </c>
      <c r="B4" s="12">
        <v>2</v>
      </c>
      <c r="C4" s="22">
        <v>3</v>
      </c>
      <c r="D4" s="12">
        <v>4</v>
      </c>
      <c r="E4" s="12">
        <v>5</v>
      </c>
      <c r="F4" s="12">
        <v>6</v>
      </c>
      <c r="G4" s="12">
        <v>7</v>
      </c>
      <c r="H4" s="12">
        <v>8</v>
      </c>
      <c r="I4" s="12">
        <v>9</v>
      </c>
      <c r="J4" s="12">
        <v>10</v>
      </c>
      <c r="K4" s="12">
        <v>11</v>
      </c>
      <c r="L4" s="12">
        <v>12</v>
      </c>
      <c r="M4" s="12">
        <v>13</v>
      </c>
      <c r="N4" s="12">
        <v>14</v>
      </c>
      <c r="O4" s="35"/>
      <c r="P4" s="35"/>
      <c r="Q4" s="35"/>
      <c r="R4" s="35"/>
      <c r="S4" s="35"/>
      <c r="T4" s="36"/>
      <c r="U4" s="36"/>
      <c r="V4" s="36"/>
      <c r="W4" s="36"/>
      <c r="X4" s="36"/>
      <c r="Y4" s="36"/>
      <c r="Z4" s="36"/>
      <c r="AA4" s="36"/>
      <c r="AB4" s="36"/>
      <c r="AC4" s="36"/>
      <c r="AD4" s="36"/>
      <c r="AE4" s="36"/>
      <c r="AF4" s="36"/>
      <c r="AG4" s="36"/>
      <c r="AH4" s="36"/>
      <c r="AI4" s="36"/>
      <c r="AJ4" s="36"/>
      <c r="AK4" s="36"/>
      <c r="AL4" s="36"/>
      <c r="AM4" s="36"/>
      <c r="AN4" s="36"/>
      <c r="AO4" s="36"/>
    </row>
    <row r="5" spans="1:41" s="10" customFormat="1" ht="18.75" x14ac:dyDescent="0.25">
      <c r="A5" s="382" t="s">
        <v>43</v>
      </c>
      <c r="B5" s="382"/>
      <c r="C5" s="382"/>
      <c r="D5" s="382"/>
      <c r="E5" s="382"/>
      <c r="F5" s="382"/>
      <c r="G5" s="382"/>
      <c r="H5" s="382"/>
      <c r="I5" s="382"/>
      <c r="J5" s="382"/>
      <c r="K5" s="382"/>
      <c r="L5" s="382"/>
      <c r="M5" s="14"/>
      <c r="N5" s="33"/>
      <c r="O5" s="37"/>
      <c r="P5" s="37"/>
      <c r="Q5" s="37"/>
      <c r="R5" s="37"/>
      <c r="S5" s="37"/>
      <c r="T5" s="37"/>
      <c r="U5" s="37"/>
      <c r="V5" s="37"/>
      <c r="W5" s="37"/>
      <c r="X5" s="37"/>
      <c r="Y5" s="37"/>
      <c r="Z5" s="37"/>
      <c r="AA5" s="37"/>
      <c r="AB5" s="37"/>
      <c r="AC5" s="37"/>
      <c r="AD5" s="37"/>
      <c r="AE5" s="37"/>
      <c r="AF5" s="37"/>
      <c r="AG5" s="37"/>
      <c r="AH5" s="37"/>
      <c r="AI5" s="37"/>
      <c r="AJ5" s="37"/>
      <c r="AK5" s="37"/>
      <c r="AL5" s="37"/>
      <c r="AM5" s="37"/>
      <c r="AN5" s="37"/>
      <c r="AO5" s="37"/>
    </row>
    <row r="6" spans="1:41" s="1" customFormat="1" ht="21" customHeight="1" x14ac:dyDescent="0.3">
      <c r="A6" s="41"/>
      <c r="B6" s="41"/>
      <c r="C6" s="42" t="s">
        <v>44</v>
      </c>
      <c r="D6" s="43"/>
      <c r="E6" s="44"/>
      <c r="F6" s="45"/>
      <c r="G6" s="45"/>
      <c r="H6" s="46"/>
      <c r="I6" s="41"/>
      <c r="J6" s="47"/>
      <c r="K6" s="47"/>
      <c r="L6" s="41"/>
      <c r="M6" s="47"/>
      <c r="N6" s="48"/>
      <c r="O6" s="38"/>
      <c r="P6" s="38"/>
      <c r="Q6" s="38"/>
      <c r="R6" s="38"/>
      <c r="S6" s="38"/>
      <c r="T6" s="38"/>
      <c r="U6" s="38"/>
      <c r="V6" s="38"/>
      <c r="W6" s="38"/>
      <c r="X6" s="38"/>
      <c r="Y6" s="38"/>
      <c r="Z6" s="38"/>
      <c r="AA6" s="38"/>
      <c r="AB6" s="38"/>
      <c r="AC6" s="38"/>
      <c r="AD6" s="38"/>
      <c r="AE6" s="38"/>
      <c r="AF6" s="38"/>
      <c r="AG6" s="38"/>
      <c r="AH6" s="38"/>
      <c r="AI6" s="38"/>
      <c r="AJ6" s="38"/>
      <c r="AK6" s="38"/>
      <c r="AL6" s="38"/>
      <c r="AM6" s="38"/>
      <c r="AN6" s="38"/>
      <c r="AO6" s="38"/>
    </row>
    <row r="7" spans="1:41" s="6" customFormat="1" ht="18.75" x14ac:dyDescent="0.25">
      <c r="A7" s="383" t="s">
        <v>21</v>
      </c>
      <c r="B7" s="383"/>
      <c r="C7" s="383"/>
      <c r="D7" s="383"/>
      <c r="E7" s="383"/>
      <c r="F7" s="383"/>
      <c r="G7" s="383"/>
      <c r="H7" s="383"/>
      <c r="I7" s="383"/>
      <c r="J7" s="383"/>
      <c r="K7" s="383"/>
      <c r="L7" s="383"/>
      <c r="M7" s="49"/>
      <c r="N7" s="50"/>
      <c r="O7" s="37"/>
      <c r="P7" s="37"/>
      <c r="Q7" s="37"/>
      <c r="R7" s="37"/>
      <c r="S7" s="37"/>
      <c r="T7" s="37"/>
      <c r="U7" s="37"/>
      <c r="V7" s="37"/>
      <c r="W7" s="37"/>
      <c r="X7" s="37"/>
      <c r="Y7" s="37"/>
      <c r="Z7" s="37"/>
      <c r="AA7" s="37"/>
      <c r="AB7" s="37"/>
      <c r="AC7" s="37"/>
      <c r="AD7" s="37"/>
      <c r="AE7" s="37"/>
      <c r="AF7" s="37"/>
      <c r="AG7" s="37"/>
      <c r="AH7" s="37"/>
      <c r="AI7" s="37"/>
      <c r="AJ7" s="37"/>
      <c r="AK7" s="37"/>
      <c r="AL7" s="37"/>
      <c r="AM7" s="37"/>
      <c r="AN7" s="37"/>
      <c r="AO7" s="37"/>
    </row>
    <row r="8" spans="1:41" s="1" customFormat="1" ht="21" customHeight="1" x14ac:dyDescent="0.3">
      <c r="A8" s="41"/>
      <c r="B8" s="41"/>
      <c r="C8" s="42" t="s">
        <v>44</v>
      </c>
      <c r="D8" s="43"/>
      <c r="E8" s="44"/>
      <c r="F8" s="45"/>
      <c r="G8" s="45"/>
      <c r="H8" s="46"/>
      <c r="I8" s="41"/>
      <c r="J8" s="47"/>
      <c r="K8" s="47"/>
      <c r="L8" s="41"/>
      <c r="M8" s="47"/>
      <c r="N8" s="48"/>
      <c r="O8" s="38"/>
      <c r="P8" s="38"/>
      <c r="Q8" s="38"/>
      <c r="R8" s="38"/>
      <c r="S8" s="38"/>
      <c r="T8" s="38"/>
      <c r="U8" s="38"/>
      <c r="V8" s="38"/>
      <c r="W8" s="38"/>
      <c r="X8" s="38"/>
      <c r="Y8" s="38"/>
      <c r="Z8" s="38"/>
      <c r="AA8" s="38"/>
      <c r="AB8" s="38"/>
      <c r="AC8" s="38"/>
      <c r="AD8" s="38"/>
      <c r="AE8" s="38"/>
      <c r="AF8" s="38"/>
      <c r="AG8" s="38"/>
      <c r="AH8" s="38"/>
      <c r="AI8" s="38"/>
      <c r="AJ8" s="38"/>
      <c r="AK8" s="38"/>
      <c r="AL8" s="38"/>
      <c r="AM8" s="38"/>
      <c r="AN8" s="38"/>
      <c r="AO8" s="38"/>
    </row>
    <row r="9" spans="1:41" s="7" customFormat="1" ht="18.75" x14ac:dyDescent="0.3">
      <c r="A9" s="384" t="s">
        <v>26</v>
      </c>
      <c r="B9" s="384"/>
      <c r="C9" s="384"/>
      <c r="D9" s="384"/>
      <c r="E9" s="384"/>
      <c r="F9" s="384"/>
      <c r="G9" s="384"/>
      <c r="H9" s="384"/>
      <c r="I9" s="384"/>
      <c r="J9" s="384"/>
      <c r="K9" s="384"/>
      <c r="L9" s="384"/>
      <c r="M9" s="51"/>
      <c r="N9" s="52"/>
      <c r="O9" s="39"/>
      <c r="P9" s="39"/>
      <c r="Q9" s="39"/>
      <c r="R9" s="39"/>
      <c r="S9" s="39"/>
      <c r="T9" s="39"/>
      <c r="U9" s="39"/>
      <c r="V9" s="39"/>
      <c r="W9" s="39"/>
      <c r="X9" s="39"/>
      <c r="Y9" s="39"/>
      <c r="Z9" s="39"/>
      <c r="AA9" s="39"/>
      <c r="AB9" s="39"/>
      <c r="AC9" s="39"/>
      <c r="AD9" s="39"/>
      <c r="AE9" s="39"/>
      <c r="AF9" s="38"/>
      <c r="AG9" s="38"/>
      <c r="AH9" s="38"/>
      <c r="AI9" s="38"/>
      <c r="AJ9" s="38"/>
      <c r="AK9" s="38"/>
      <c r="AL9" s="38"/>
      <c r="AM9" s="38"/>
      <c r="AN9" s="38"/>
      <c r="AO9" s="38"/>
    </row>
    <row r="10" spans="1:41" s="1" customFormat="1" ht="204.75" x14ac:dyDescent="0.3">
      <c r="A10" s="41">
        <v>1</v>
      </c>
      <c r="B10" s="41" t="s">
        <v>161</v>
      </c>
      <c r="C10" s="45" t="s">
        <v>177</v>
      </c>
      <c r="D10" s="45" t="s">
        <v>151</v>
      </c>
      <c r="E10" s="44" t="s">
        <v>152</v>
      </c>
      <c r="F10" s="45" t="s">
        <v>153</v>
      </c>
      <c r="G10" s="20" t="s">
        <v>178</v>
      </c>
      <c r="H10" s="45" t="s">
        <v>154</v>
      </c>
      <c r="I10" s="41">
        <v>100</v>
      </c>
      <c r="J10" s="92">
        <v>48918130.439999998</v>
      </c>
      <c r="K10" s="92" t="e">
        <f>#REF!+'Особо ценное'!I87</f>
        <v>#REF!</v>
      </c>
      <c r="L10" s="21">
        <v>31</v>
      </c>
      <c r="M10" s="47"/>
      <c r="N10" s="48"/>
      <c r="O10" s="38"/>
      <c r="P10" s="38"/>
      <c r="Q10" s="38"/>
      <c r="R10" s="38"/>
      <c r="S10" s="38"/>
      <c r="T10" s="38"/>
      <c r="U10" s="38"/>
      <c r="V10" s="38"/>
      <c r="W10" s="38"/>
      <c r="X10" s="38"/>
      <c r="Y10" s="38"/>
      <c r="Z10" s="38"/>
      <c r="AA10" s="38"/>
      <c r="AB10" s="38"/>
      <c r="AC10" s="38"/>
      <c r="AD10" s="38"/>
      <c r="AE10" s="38"/>
      <c r="AF10" s="38"/>
      <c r="AG10" s="38"/>
      <c r="AH10" s="38"/>
      <c r="AI10" s="38"/>
      <c r="AJ10" s="38"/>
      <c r="AK10" s="38"/>
      <c r="AL10" s="38"/>
      <c r="AM10" s="38"/>
      <c r="AN10" s="38"/>
      <c r="AO10" s="38"/>
    </row>
    <row r="11" spans="1:41" s="11" customFormat="1" ht="18.75" x14ac:dyDescent="0.25">
      <c r="A11" s="379" t="s">
        <v>27</v>
      </c>
      <c r="B11" s="379"/>
      <c r="C11" s="379"/>
      <c r="D11" s="379"/>
      <c r="E11" s="379"/>
      <c r="F11" s="379"/>
      <c r="G11" s="379"/>
      <c r="H11" s="379"/>
      <c r="I11" s="379"/>
      <c r="J11" s="379"/>
      <c r="K11" s="379"/>
      <c r="L11" s="379"/>
      <c r="M11" s="53"/>
      <c r="N11" s="54"/>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37"/>
      <c r="AN11" s="37"/>
      <c r="AO11" s="37"/>
    </row>
    <row r="12" spans="1:41" s="6" customFormat="1" ht="18.75" x14ac:dyDescent="0.25">
      <c r="A12" s="377" t="s">
        <v>22</v>
      </c>
      <c r="B12" s="377"/>
      <c r="C12" s="377"/>
      <c r="D12" s="377"/>
      <c r="E12" s="377"/>
      <c r="F12" s="377"/>
      <c r="G12" s="377"/>
      <c r="H12" s="377"/>
      <c r="I12" s="377"/>
      <c r="J12" s="377"/>
      <c r="K12" s="377"/>
      <c r="L12" s="377"/>
      <c r="M12" s="55"/>
      <c r="N12" s="56"/>
      <c r="O12" s="37"/>
      <c r="P12" s="37"/>
      <c r="Q12" s="37"/>
      <c r="R12" s="37"/>
      <c r="S12" s="37"/>
      <c r="T12" s="37"/>
      <c r="U12" s="37"/>
      <c r="V12" s="37"/>
      <c r="W12" s="37"/>
      <c r="X12" s="37"/>
      <c r="Y12" s="37"/>
      <c r="Z12" s="37"/>
      <c r="AA12" s="37"/>
      <c r="AB12" s="37"/>
      <c r="AC12" s="37"/>
      <c r="AD12" s="37"/>
      <c r="AE12" s="37"/>
      <c r="AF12" s="37"/>
      <c r="AG12" s="37"/>
      <c r="AH12" s="37"/>
      <c r="AI12" s="37"/>
      <c r="AJ12" s="37"/>
      <c r="AK12" s="37"/>
      <c r="AL12" s="37"/>
      <c r="AM12" s="37"/>
      <c r="AN12" s="37"/>
      <c r="AO12" s="37"/>
    </row>
    <row r="13" spans="1:41" s="28" customFormat="1" ht="187.5" customHeight="1" x14ac:dyDescent="0.3">
      <c r="A13" s="59">
        <v>1</v>
      </c>
      <c r="B13" s="59" t="s">
        <v>162</v>
      </c>
      <c r="C13" s="99" t="s">
        <v>172</v>
      </c>
      <c r="D13" s="80" t="s">
        <v>144</v>
      </c>
      <c r="E13" s="98" t="s">
        <v>171</v>
      </c>
      <c r="F13" s="80" t="s">
        <v>153</v>
      </c>
      <c r="G13" s="80" t="s">
        <v>1120</v>
      </c>
      <c r="H13" s="58"/>
      <c r="I13" s="58"/>
      <c r="J13" s="93" t="e">
        <f>#REF!+'Особо ценное'!F18</f>
        <v>#REF!</v>
      </c>
      <c r="K13" s="93" t="e">
        <f>#REF!+'Особо ценное'!I18</f>
        <v>#REF!</v>
      </c>
      <c r="L13" s="306">
        <v>17</v>
      </c>
      <c r="M13" s="59" t="s">
        <v>44</v>
      </c>
      <c r="N13" s="48"/>
      <c r="O13" s="38"/>
      <c r="P13" s="38"/>
      <c r="Q13" s="38"/>
      <c r="R13" s="38"/>
      <c r="S13" s="38"/>
      <c r="T13" s="38"/>
      <c r="U13" s="38"/>
      <c r="V13" s="38"/>
      <c r="W13" s="38"/>
      <c r="X13" s="38"/>
      <c r="Y13" s="38"/>
      <c r="Z13" s="38"/>
      <c r="AA13" s="38"/>
      <c r="AB13" s="38"/>
      <c r="AC13" s="38"/>
      <c r="AD13" s="38"/>
      <c r="AE13" s="38"/>
      <c r="AF13" s="38"/>
      <c r="AG13" s="38"/>
      <c r="AH13" s="38"/>
      <c r="AI13" s="38"/>
      <c r="AJ13" s="38"/>
      <c r="AK13" s="38"/>
      <c r="AL13" s="38"/>
      <c r="AM13" s="38"/>
      <c r="AN13" s="38"/>
      <c r="AO13" s="38"/>
    </row>
    <row r="14" spans="1:41" s="1" customFormat="1" ht="173.25" customHeight="1" x14ac:dyDescent="0.3">
      <c r="A14" s="41">
        <v>2</v>
      </c>
      <c r="B14" s="41" t="s">
        <v>72</v>
      </c>
      <c r="C14" s="57" t="s">
        <v>1207</v>
      </c>
      <c r="D14" s="45" t="s">
        <v>144</v>
      </c>
      <c r="E14" s="100" t="s">
        <v>173</v>
      </c>
      <c r="F14" s="45" t="s">
        <v>153</v>
      </c>
      <c r="G14" s="45" t="s">
        <v>155</v>
      </c>
      <c r="H14" s="47"/>
      <c r="I14" s="47"/>
      <c r="J14" s="274">
        <f>'Особо ценное'!F21</f>
        <v>199558</v>
      </c>
      <c r="K14" s="274">
        <f>'Особо ценное'!I21</f>
        <v>0</v>
      </c>
      <c r="L14" s="41">
        <v>3</v>
      </c>
      <c r="M14" s="60" t="s">
        <v>44</v>
      </c>
      <c r="N14" s="48"/>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row>
    <row r="15" spans="1:41" s="32" customFormat="1" ht="283.5" x14ac:dyDescent="0.3">
      <c r="A15" s="21">
        <v>3</v>
      </c>
      <c r="B15" s="21" t="s">
        <v>160</v>
      </c>
      <c r="C15" s="20" t="s">
        <v>179</v>
      </c>
      <c r="D15" s="20" t="s">
        <v>165</v>
      </c>
      <c r="E15" s="101" t="s">
        <v>156</v>
      </c>
      <c r="F15" s="20" t="s">
        <v>157</v>
      </c>
      <c r="G15" s="102"/>
      <c r="H15" s="19"/>
      <c r="I15" s="19"/>
      <c r="J15" s="103">
        <f>'Особо ценное'!F24</f>
        <v>1512581.85</v>
      </c>
      <c r="K15" s="103">
        <f>'Особо ценное'!I24</f>
        <v>65357.57</v>
      </c>
      <c r="L15" s="21">
        <v>15</v>
      </c>
      <c r="M15" s="20" t="s">
        <v>44</v>
      </c>
      <c r="N15" s="94"/>
    </row>
    <row r="16" spans="1:41" s="32" customFormat="1" ht="176.25" customHeight="1" x14ac:dyDescent="0.3">
      <c r="A16" s="21">
        <v>4</v>
      </c>
      <c r="B16" s="21" t="s">
        <v>159</v>
      </c>
      <c r="C16" s="104" t="s">
        <v>295</v>
      </c>
      <c r="D16" s="104" t="s">
        <v>158</v>
      </c>
      <c r="E16" s="101" t="s">
        <v>174</v>
      </c>
      <c r="F16" s="19"/>
      <c r="G16" s="19"/>
      <c r="H16" s="19"/>
      <c r="I16" s="19"/>
      <c r="J16" s="19"/>
      <c r="K16" s="19"/>
      <c r="L16" s="19"/>
      <c r="M16" s="19"/>
      <c r="N16" s="94"/>
    </row>
    <row r="17" spans="1:41" s="7" customFormat="1" ht="18.75" x14ac:dyDescent="0.3">
      <c r="A17" s="378" t="s">
        <v>163</v>
      </c>
      <c r="B17" s="378"/>
      <c r="C17" s="378"/>
      <c r="D17" s="378"/>
      <c r="E17" s="378"/>
      <c r="F17" s="378"/>
      <c r="G17" s="378"/>
      <c r="H17" s="378"/>
      <c r="I17" s="378"/>
      <c r="J17" s="378"/>
      <c r="K17" s="378"/>
      <c r="L17" s="378"/>
      <c r="M17" s="95"/>
      <c r="N17" s="96"/>
    </row>
    <row r="18" spans="1:41" s="29" customFormat="1" ht="174.75" customHeight="1" x14ac:dyDescent="0.3">
      <c r="A18" s="60">
        <v>1</v>
      </c>
      <c r="B18" s="60" t="s">
        <v>164</v>
      </c>
      <c r="C18" s="62" t="s">
        <v>180</v>
      </c>
      <c r="D18" s="24" t="s">
        <v>166</v>
      </c>
      <c r="E18" s="81" t="s">
        <v>181</v>
      </c>
      <c r="F18" s="45" t="s">
        <v>153</v>
      </c>
      <c r="G18" s="24" t="s">
        <v>167</v>
      </c>
      <c r="H18" s="63"/>
      <c r="I18" s="63"/>
      <c r="J18" s="97">
        <f>Недвижимость!I77+'Особо ценное'!F30</f>
        <v>629559</v>
      </c>
      <c r="K18" s="97">
        <f>Недвижимость!L77+'Особо ценное'!I30</f>
        <v>0</v>
      </c>
      <c r="L18" s="23">
        <v>4</v>
      </c>
      <c r="M18" s="24" t="s">
        <v>44</v>
      </c>
      <c r="N18" s="74"/>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row>
    <row r="19" spans="1:41" s="1" customFormat="1" ht="172.5" customHeight="1" x14ac:dyDescent="0.3">
      <c r="A19" s="60">
        <v>2</v>
      </c>
      <c r="B19" s="60" t="s">
        <v>168</v>
      </c>
      <c r="C19" s="62" t="s">
        <v>294</v>
      </c>
      <c r="D19" s="24" t="s">
        <v>166</v>
      </c>
      <c r="E19" s="61" t="s">
        <v>182</v>
      </c>
      <c r="F19" s="45" t="s">
        <v>153</v>
      </c>
      <c r="G19" s="24" t="s">
        <v>170</v>
      </c>
      <c r="H19" s="63"/>
      <c r="I19" s="63"/>
      <c r="J19" s="97">
        <f>Недвижимость!I71+'Особо ценное'!F52</f>
        <v>4191457.36</v>
      </c>
      <c r="K19" s="97">
        <f>Недвижимость!L71+'Особо ценное'!I52</f>
        <v>631459.13</v>
      </c>
      <c r="L19" s="23">
        <v>8</v>
      </c>
      <c r="M19" s="24"/>
      <c r="N19" s="74"/>
      <c r="O19" s="38"/>
      <c r="P19" s="38"/>
      <c r="Q19" s="38"/>
      <c r="R19" s="38"/>
      <c r="S19" s="38"/>
      <c r="T19" s="38"/>
      <c r="U19" s="38"/>
      <c r="V19" s="38"/>
      <c r="W19" s="38"/>
      <c r="X19" s="38"/>
      <c r="Y19" s="38"/>
      <c r="Z19" s="38"/>
      <c r="AA19" s="38"/>
      <c r="AB19" s="38"/>
      <c r="AC19" s="38"/>
      <c r="AD19" s="38"/>
      <c r="AE19" s="38"/>
      <c r="AF19" s="38"/>
      <c r="AG19" s="38"/>
      <c r="AH19" s="38"/>
      <c r="AI19" s="38"/>
      <c r="AJ19" s="38"/>
      <c r="AK19" s="38"/>
      <c r="AL19" s="38"/>
      <c r="AM19" s="38"/>
      <c r="AN19" s="38"/>
      <c r="AO19" s="38"/>
    </row>
    <row r="20" spans="1:41" s="29" customFormat="1" ht="185.25" customHeight="1" x14ac:dyDescent="0.3">
      <c r="A20" s="60">
        <v>3</v>
      </c>
      <c r="B20" s="60" t="s">
        <v>169</v>
      </c>
      <c r="C20" s="62" t="s">
        <v>175</v>
      </c>
      <c r="D20" s="24" t="s">
        <v>166</v>
      </c>
      <c r="E20" s="81" t="s">
        <v>176</v>
      </c>
      <c r="F20" s="45" t="s">
        <v>153</v>
      </c>
      <c r="G20" s="20" t="s">
        <v>1210</v>
      </c>
      <c r="H20" s="63"/>
      <c r="I20" s="63"/>
      <c r="J20" s="97">
        <f>Недвижимость!I74+'Особо ценное'!F81</f>
        <v>3140754.1399999997</v>
      </c>
      <c r="K20" s="97">
        <f>Недвижимость!L74+'Особо ценное'!I81</f>
        <v>5048</v>
      </c>
      <c r="L20" s="23">
        <v>6</v>
      </c>
      <c r="M20" s="24"/>
      <c r="N20" s="74"/>
      <c r="O20" s="38"/>
      <c r="P20" s="38"/>
      <c r="Q20" s="38"/>
      <c r="R20" s="38"/>
      <c r="S20" s="38"/>
      <c r="T20" s="38"/>
      <c r="U20" s="38"/>
      <c r="V20" s="38"/>
      <c r="W20" s="38"/>
      <c r="X20" s="38"/>
      <c r="Y20" s="38"/>
      <c r="Z20" s="38"/>
      <c r="AA20" s="38"/>
      <c r="AB20" s="38"/>
      <c r="AC20" s="38"/>
      <c r="AD20" s="38"/>
      <c r="AE20" s="38"/>
      <c r="AF20" s="38"/>
      <c r="AG20" s="38"/>
      <c r="AH20" s="38"/>
      <c r="AI20" s="38"/>
      <c r="AJ20" s="38"/>
      <c r="AK20" s="38"/>
      <c r="AL20" s="38"/>
      <c r="AM20" s="38"/>
      <c r="AN20" s="38"/>
      <c r="AO20" s="38"/>
    </row>
    <row r="21" spans="1:41" s="28" customFormat="1" ht="243" customHeight="1" x14ac:dyDescent="0.3">
      <c r="A21" s="38"/>
      <c r="B21" s="38"/>
      <c r="C21" s="38"/>
      <c r="D21" s="38"/>
      <c r="E21" s="38"/>
      <c r="F21" s="38"/>
      <c r="G21" s="38"/>
      <c r="H21" s="38"/>
      <c r="I21" s="38"/>
      <c r="J21" s="38"/>
      <c r="K21" s="38"/>
      <c r="L21" s="38"/>
      <c r="M21" s="38"/>
      <c r="N21" s="38"/>
      <c r="O21" s="38"/>
      <c r="P21" s="38"/>
      <c r="Q21" s="38"/>
    </row>
    <row r="22" spans="1:41" s="28" customFormat="1" ht="283.5" customHeight="1" x14ac:dyDescent="0.3">
      <c r="A22" s="38"/>
      <c r="B22" s="38"/>
      <c r="C22" s="38"/>
      <c r="D22" s="38"/>
      <c r="E22" s="38"/>
      <c r="F22" s="38"/>
      <c r="G22" s="38"/>
      <c r="H22" s="38"/>
      <c r="I22" s="38"/>
      <c r="J22" s="38"/>
      <c r="K22" s="38"/>
      <c r="L22" s="38"/>
      <c r="M22" s="38"/>
      <c r="N22" s="38"/>
      <c r="O22" s="38"/>
      <c r="P22" s="38"/>
      <c r="Q22" s="38"/>
    </row>
    <row r="23" spans="1:41" s="28" customFormat="1" ht="240" customHeight="1" x14ac:dyDescent="0.3">
      <c r="A23" s="38"/>
      <c r="B23" s="38"/>
      <c r="C23" s="38"/>
      <c r="D23" s="38"/>
      <c r="E23" s="38"/>
      <c r="F23" s="38"/>
      <c r="G23" s="38"/>
      <c r="H23" s="38"/>
      <c r="I23" s="38"/>
      <c r="J23" s="38"/>
      <c r="K23" s="38"/>
      <c r="L23" s="38"/>
      <c r="M23" s="38"/>
      <c r="N23" s="38"/>
      <c r="O23" s="38"/>
      <c r="P23" s="38"/>
      <c r="Q23" s="38"/>
    </row>
    <row r="24" spans="1:41" s="28" customFormat="1" ht="237" customHeight="1" x14ac:dyDescent="0.3">
      <c r="A24" s="38"/>
      <c r="B24" s="38"/>
      <c r="C24" s="38"/>
      <c r="D24" s="38"/>
      <c r="E24" s="38"/>
      <c r="F24" s="38"/>
      <c r="G24" s="38"/>
      <c r="H24" s="38"/>
      <c r="I24" s="38"/>
      <c r="J24" s="38"/>
      <c r="K24" s="38"/>
      <c r="L24" s="38"/>
      <c r="M24" s="38"/>
      <c r="N24" s="38"/>
      <c r="O24" s="38"/>
      <c r="P24" s="38"/>
      <c r="Q24" s="38"/>
    </row>
    <row r="25" spans="1:41" s="1" customFormat="1" ht="237.75" customHeight="1" x14ac:dyDescent="0.3">
      <c r="A25" s="38"/>
      <c r="B25" s="38"/>
      <c r="C25" s="38"/>
      <c r="D25" s="38"/>
      <c r="E25" s="38"/>
      <c r="F25" s="38"/>
      <c r="G25" s="38"/>
      <c r="H25" s="38"/>
      <c r="I25" s="38"/>
      <c r="J25" s="38"/>
      <c r="K25" s="38"/>
      <c r="L25" s="38"/>
      <c r="M25" s="38"/>
      <c r="N25" s="38"/>
      <c r="O25" s="38"/>
      <c r="P25" s="38"/>
      <c r="Q25" s="38"/>
    </row>
    <row r="26" spans="1:41" s="1" customFormat="1" ht="237.75" customHeight="1" x14ac:dyDescent="0.3">
      <c r="A26" s="38"/>
      <c r="B26" s="38"/>
      <c r="C26" s="38"/>
      <c r="D26" s="38"/>
      <c r="E26" s="38"/>
      <c r="F26" s="38"/>
      <c r="G26" s="38"/>
      <c r="H26" s="38"/>
      <c r="I26" s="38"/>
      <c r="J26" s="38"/>
      <c r="K26" s="38"/>
      <c r="L26" s="38"/>
      <c r="M26" s="38"/>
      <c r="N26" s="38"/>
      <c r="O26" s="38"/>
      <c r="P26" s="38"/>
      <c r="Q26" s="38"/>
    </row>
    <row r="27" spans="1:41" s="28" customFormat="1" ht="249" customHeight="1" x14ac:dyDescent="0.3">
      <c r="A27" s="38"/>
      <c r="B27" s="38"/>
      <c r="C27" s="38"/>
      <c r="D27" s="38"/>
      <c r="E27" s="38"/>
      <c r="F27" s="38"/>
      <c r="G27" s="38"/>
      <c r="H27" s="38"/>
      <c r="I27" s="38"/>
      <c r="J27" s="38"/>
      <c r="K27" s="38"/>
      <c r="L27" s="38"/>
      <c r="M27" s="38"/>
      <c r="N27" s="38"/>
      <c r="O27" s="38"/>
      <c r="P27" s="38"/>
      <c r="Q27" s="38"/>
    </row>
    <row r="28" spans="1:41" s="29" customFormat="1" ht="236.25" customHeight="1" x14ac:dyDescent="0.3">
      <c r="A28" s="38"/>
      <c r="B28" s="38"/>
      <c r="C28" s="38"/>
      <c r="D28" s="38"/>
      <c r="E28" s="38"/>
      <c r="F28" s="38"/>
      <c r="G28" s="38"/>
      <c r="H28" s="38"/>
      <c r="I28" s="38"/>
      <c r="J28" s="38"/>
      <c r="K28" s="38"/>
      <c r="L28" s="38"/>
      <c r="M28" s="38"/>
      <c r="N28" s="38"/>
      <c r="O28" s="38"/>
      <c r="P28" s="38"/>
      <c r="Q28" s="38"/>
    </row>
    <row r="29" spans="1:41" s="28" customFormat="1" ht="237" customHeight="1" x14ac:dyDescent="0.3">
      <c r="A29" s="38"/>
      <c r="B29" s="38"/>
      <c r="C29" s="38"/>
      <c r="D29" s="38"/>
      <c r="E29" s="38"/>
      <c r="F29" s="38"/>
      <c r="G29" s="38"/>
      <c r="H29" s="38"/>
      <c r="I29" s="38"/>
      <c r="J29" s="38"/>
      <c r="K29" s="38"/>
      <c r="L29" s="38"/>
      <c r="M29" s="38"/>
      <c r="N29" s="38"/>
      <c r="O29" s="38"/>
      <c r="P29" s="38"/>
      <c r="Q29" s="38"/>
    </row>
    <row r="30" spans="1:41" s="28" customFormat="1" ht="250.5" customHeight="1" x14ac:dyDescent="0.3">
      <c r="A30" s="38"/>
      <c r="B30" s="38"/>
      <c r="C30" s="38"/>
      <c r="D30" s="38"/>
      <c r="E30" s="38"/>
      <c r="F30" s="38"/>
      <c r="G30" s="38"/>
      <c r="H30" s="38"/>
      <c r="I30" s="38"/>
      <c r="J30" s="38"/>
      <c r="K30" s="38"/>
      <c r="L30" s="38"/>
      <c r="M30" s="38"/>
      <c r="N30" s="38"/>
      <c r="O30" s="38"/>
      <c r="P30" s="38"/>
      <c r="Q30" s="38"/>
    </row>
    <row r="31" spans="1:41" s="28" customFormat="1" ht="238.5" customHeight="1" x14ac:dyDescent="0.3">
      <c r="A31" s="38"/>
      <c r="B31" s="38"/>
      <c r="C31" s="38"/>
      <c r="D31" s="38"/>
      <c r="E31" s="38"/>
      <c r="F31" s="38"/>
      <c r="G31" s="38"/>
      <c r="H31" s="38"/>
      <c r="I31" s="38"/>
      <c r="J31" s="38"/>
      <c r="K31" s="38"/>
      <c r="L31" s="38"/>
      <c r="M31" s="38"/>
      <c r="N31" s="38"/>
      <c r="O31" s="38"/>
      <c r="P31" s="38"/>
      <c r="Q31" s="38"/>
    </row>
    <row r="32" spans="1:41" s="28" customFormat="1" ht="237.75" customHeight="1" x14ac:dyDescent="0.3">
      <c r="A32" s="38"/>
      <c r="B32" s="38"/>
      <c r="C32" s="38"/>
      <c r="D32" s="38"/>
      <c r="E32" s="38"/>
      <c r="F32" s="38"/>
      <c r="G32" s="38"/>
      <c r="H32" s="38"/>
      <c r="I32" s="38"/>
      <c r="J32" s="38"/>
      <c r="K32" s="38"/>
      <c r="L32" s="38"/>
      <c r="M32" s="38"/>
      <c r="N32" s="38"/>
      <c r="O32" s="38"/>
      <c r="P32" s="38"/>
      <c r="Q32" s="38"/>
    </row>
    <row r="33" spans="1:17" s="28" customFormat="1" ht="240.75" customHeight="1" x14ac:dyDescent="0.3">
      <c r="A33" s="38"/>
      <c r="B33" s="38"/>
      <c r="C33" s="38"/>
      <c r="D33" s="38"/>
      <c r="E33" s="38"/>
      <c r="F33" s="38"/>
      <c r="G33" s="38"/>
      <c r="H33" s="38"/>
      <c r="I33" s="38"/>
      <c r="J33" s="38"/>
      <c r="K33" s="38"/>
      <c r="L33" s="38"/>
      <c r="M33" s="38"/>
      <c r="N33" s="38"/>
      <c r="O33" s="38"/>
      <c r="P33" s="38"/>
      <c r="Q33" s="38"/>
    </row>
    <row r="34" spans="1:17" s="28" customFormat="1" ht="243" customHeight="1" x14ac:dyDescent="0.3">
      <c r="A34" s="38"/>
      <c r="B34" s="38"/>
      <c r="C34" s="38"/>
      <c r="D34" s="38"/>
      <c r="E34" s="38"/>
      <c r="F34" s="38"/>
      <c r="G34" s="38"/>
      <c r="H34" s="38"/>
      <c r="I34" s="38"/>
      <c r="J34" s="38"/>
      <c r="K34" s="38"/>
      <c r="L34" s="38"/>
      <c r="M34" s="38"/>
      <c r="N34" s="38"/>
      <c r="O34" s="38"/>
      <c r="P34" s="38"/>
      <c r="Q34" s="38"/>
    </row>
    <row r="35" spans="1:17" s="28" customFormat="1" ht="237.75" customHeight="1" x14ac:dyDescent="0.3">
      <c r="A35" s="38"/>
      <c r="B35" s="38"/>
      <c r="C35" s="38"/>
      <c r="D35" s="38"/>
      <c r="E35" s="38"/>
      <c r="F35" s="38"/>
      <c r="G35" s="38"/>
      <c r="H35" s="38"/>
      <c r="I35" s="38"/>
      <c r="J35" s="38"/>
      <c r="K35" s="38"/>
      <c r="L35" s="38"/>
      <c r="M35" s="38"/>
      <c r="N35" s="38"/>
      <c r="O35" s="38"/>
      <c r="P35" s="38"/>
      <c r="Q35" s="38"/>
    </row>
    <row r="36" spans="1:17" s="28" customFormat="1" ht="237.75" customHeight="1" x14ac:dyDescent="0.3">
      <c r="A36" s="38"/>
      <c r="B36" s="38"/>
      <c r="C36" s="38"/>
      <c r="D36" s="38"/>
      <c r="E36" s="38"/>
      <c r="F36" s="38"/>
      <c r="G36" s="38"/>
      <c r="H36" s="38"/>
      <c r="I36" s="38"/>
      <c r="J36" s="38"/>
      <c r="K36" s="38"/>
      <c r="L36" s="38"/>
      <c r="M36" s="38"/>
      <c r="N36" s="38"/>
      <c r="O36" s="38"/>
      <c r="P36" s="38"/>
      <c r="Q36" s="38"/>
    </row>
    <row r="37" spans="1:17" s="28" customFormat="1" ht="237.75" customHeight="1" x14ac:dyDescent="0.3">
      <c r="A37" s="38"/>
      <c r="B37" s="38"/>
      <c r="C37" s="38"/>
      <c r="D37" s="38"/>
      <c r="E37" s="38"/>
      <c r="F37" s="38"/>
      <c r="G37" s="38"/>
      <c r="H37" s="38"/>
      <c r="I37" s="38"/>
      <c r="J37" s="38"/>
      <c r="K37" s="38"/>
      <c r="L37" s="38"/>
      <c r="M37" s="38"/>
      <c r="N37" s="38"/>
      <c r="O37" s="38"/>
      <c r="P37" s="38"/>
      <c r="Q37" s="38"/>
    </row>
    <row r="38" spans="1:17" s="28" customFormat="1" ht="243.75" customHeight="1" x14ac:dyDescent="0.3">
      <c r="A38" s="38"/>
      <c r="B38" s="38"/>
      <c r="C38" s="38"/>
      <c r="D38" s="38"/>
      <c r="E38" s="38"/>
      <c r="F38" s="38"/>
      <c r="G38" s="38"/>
      <c r="H38" s="38"/>
      <c r="I38" s="38"/>
      <c r="J38" s="38"/>
      <c r="K38" s="38"/>
      <c r="L38" s="38"/>
      <c r="M38" s="38"/>
      <c r="N38" s="38"/>
      <c r="O38" s="38"/>
      <c r="P38" s="38"/>
      <c r="Q38" s="38"/>
    </row>
    <row r="39" spans="1:17" s="1" customFormat="1" ht="237.75" customHeight="1" x14ac:dyDescent="0.3">
      <c r="A39" s="38"/>
      <c r="B39" s="38"/>
      <c r="C39" s="38"/>
      <c r="D39" s="38"/>
      <c r="E39" s="38"/>
      <c r="F39" s="38"/>
      <c r="G39" s="38"/>
      <c r="H39" s="38"/>
      <c r="I39" s="38"/>
      <c r="J39" s="38"/>
      <c r="K39" s="38"/>
      <c r="L39" s="38"/>
      <c r="M39" s="38"/>
      <c r="N39" s="38"/>
      <c r="O39" s="38"/>
      <c r="P39" s="38"/>
      <c r="Q39" s="38"/>
    </row>
    <row r="40" spans="1:17" s="28" customFormat="1" ht="236.25" customHeight="1" x14ac:dyDescent="0.3">
      <c r="A40" s="38"/>
      <c r="B40" s="38"/>
      <c r="C40" s="38"/>
      <c r="D40" s="38"/>
      <c r="E40" s="38"/>
      <c r="F40" s="38"/>
      <c r="G40" s="38"/>
      <c r="H40" s="38"/>
      <c r="I40" s="38"/>
      <c r="J40" s="38"/>
      <c r="K40" s="38"/>
      <c r="L40" s="38"/>
      <c r="M40" s="38"/>
      <c r="N40" s="38"/>
      <c r="O40" s="38"/>
      <c r="P40" s="38"/>
      <c r="Q40" s="38"/>
    </row>
    <row r="41" spans="1:17" s="28" customFormat="1" ht="239.25" customHeight="1" x14ac:dyDescent="0.3">
      <c r="A41" s="38"/>
      <c r="B41" s="38"/>
      <c r="C41" s="38"/>
      <c r="D41" s="38"/>
      <c r="E41" s="38"/>
      <c r="F41" s="38"/>
      <c r="G41" s="38"/>
      <c r="H41" s="38"/>
      <c r="I41" s="38"/>
      <c r="J41" s="38"/>
      <c r="K41" s="38"/>
      <c r="L41" s="38"/>
      <c r="M41" s="38"/>
      <c r="N41" s="38"/>
      <c r="O41" s="38"/>
      <c r="P41" s="38"/>
      <c r="Q41" s="38"/>
    </row>
    <row r="42" spans="1:17" s="28" customFormat="1" ht="241.5" customHeight="1" x14ac:dyDescent="0.3">
      <c r="A42" s="38"/>
      <c r="B42" s="38"/>
      <c r="C42" s="38"/>
      <c r="D42" s="38"/>
      <c r="E42" s="38"/>
      <c r="F42" s="38"/>
      <c r="G42" s="38"/>
      <c r="H42" s="38"/>
      <c r="I42" s="38"/>
      <c r="J42" s="38"/>
      <c r="K42" s="38"/>
      <c r="L42" s="38"/>
      <c r="M42" s="38"/>
      <c r="N42" s="38"/>
      <c r="O42" s="38"/>
      <c r="P42" s="38"/>
      <c r="Q42" s="38"/>
    </row>
    <row r="43" spans="1:17" s="29" customFormat="1" ht="237.75" customHeight="1" x14ac:dyDescent="0.3">
      <c r="A43" s="38"/>
      <c r="B43" s="38"/>
      <c r="C43" s="38"/>
      <c r="D43" s="38"/>
      <c r="E43" s="38"/>
      <c r="F43" s="38"/>
      <c r="G43" s="38"/>
      <c r="H43" s="38"/>
      <c r="I43" s="38"/>
      <c r="J43" s="38"/>
      <c r="K43" s="38"/>
      <c r="L43" s="38"/>
      <c r="M43" s="38"/>
      <c r="N43" s="38"/>
      <c r="O43" s="38"/>
      <c r="P43" s="38"/>
      <c r="Q43" s="38"/>
    </row>
    <row r="44" spans="1:17" s="28" customFormat="1" ht="238.5" customHeight="1" x14ac:dyDescent="0.3">
      <c r="A44" s="38"/>
      <c r="B44" s="38"/>
      <c r="C44" s="38"/>
      <c r="D44" s="38"/>
      <c r="E44" s="38"/>
      <c r="F44" s="38"/>
      <c r="G44" s="38"/>
      <c r="H44" s="38"/>
      <c r="I44" s="38"/>
      <c r="J44" s="38"/>
      <c r="K44" s="38"/>
      <c r="L44" s="38"/>
      <c r="M44" s="38"/>
      <c r="N44" s="38"/>
      <c r="O44" s="38"/>
      <c r="P44" s="38"/>
      <c r="Q44" s="38"/>
    </row>
    <row r="45" spans="1:17" s="28" customFormat="1" ht="248.25" customHeight="1" x14ac:dyDescent="0.3">
      <c r="A45" s="38"/>
      <c r="B45" s="38"/>
      <c r="C45" s="38"/>
      <c r="D45" s="38"/>
      <c r="E45" s="38"/>
      <c r="F45" s="38"/>
      <c r="G45" s="38"/>
      <c r="H45" s="38"/>
      <c r="I45" s="38"/>
      <c r="J45" s="38"/>
      <c r="K45" s="38"/>
      <c r="L45" s="38"/>
      <c r="M45" s="38"/>
      <c r="N45" s="38"/>
      <c r="O45" s="38"/>
      <c r="P45" s="38"/>
      <c r="Q45" s="38"/>
    </row>
    <row r="46" spans="1:17" s="32" customFormat="1" ht="237" customHeight="1" x14ac:dyDescent="0.3">
      <c r="A46" s="38"/>
      <c r="B46" s="38"/>
      <c r="C46" s="38"/>
      <c r="D46" s="38"/>
      <c r="E46" s="38"/>
      <c r="F46" s="38"/>
      <c r="G46" s="38"/>
      <c r="H46" s="38"/>
      <c r="I46" s="38"/>
      <c r="J46" s="38"/>
      <c r="K46" s="38"/>
      <c r="L46" s="38"/>
      <c r="M46" s="38"/>
      <c r="N46" s="38"/>
      <c r="O46" s="38"/>
      <c r="P46" s="38"/>
      <c r="Q46" s="38"/>
    </row>
    <row r="47" spans="1:17" s="28" customFormat="1" ht="237.75" customHeight="1" x14ac:dyDescent="0.3">
      <c r="A47" s="38"/>
      <c r="B47" s="38"/>
      <c r="C47" s="38"/>
      <c r="D47" s="38"/>
      <c r="E47" s="38"/>
      <c r="F47" s="38"/>
      <c r="G47" s="38"/>
      <c r="H47" s="38"/>
      <c r="I47" s="38"/>
      <c r="J47" s="38"/>
      <c r="K47" s="38"/>
      <c r="L47" s="38"/>
      <c r="M47" s="38"/>
      <c r="N47" s="38"/>
      <c r="O47" s="38"/>
      <c r="P47" s="38"/>
      <c r="Q47" s="38"/>
    </row>
    <row r="48" spans="1:17" s="31" customFormat="1" ht="240.75" customHeight="1" x14ac:dyDescent="0.3">
      <c r="A48" s="38"/>
      <c r="B48" s="38"/>
      <c r="C48" s="38"/>
      <c r="D48" s="38"/>
      <c r="E48" s="38"/>
      <c r="F48" s="38"/>
      <c r="G48" s="38"/>
      <c r="H48" s="38"/>
      <c r="I48" s="38"/>
      <c r="J48" s="38"/>
      <c r="K48" s="38"/>
      <c r="L48" s="38"/>
      <c r="M48" s="38"/>
      <c r="N48" s="38"/>
      <c r="O48" s="38"/>
      <c r="P48" s="38"/>
      <c r="Q48" s="38"/>
    </row>
    <row r="49" spans="1:17" s="28" customFormat="1" ht="249.75" customHeight="1" x14ac:dyDescent="0.3">
      <c r="A49" s="38"/>
      <c r="B49" s="38"/>
      <c r="C49" s="38"/>
      <c r="D49" s="38"/>
      <c r="E49" s="38"/>
      <c r="F49" s="38"/>
      <c r="G49" s="38"/>
      <c r="H49" s="38"/>
      <c r="I49" s="38"/>
      <c r="J49" s="38"/>
      <c r="K49" s="38"/>
      <c r="L49" s="38"/>
      <c r="M49" s="38"/>
      <c r="N49" s="38"/>
      <c r="O49" s="38"/>
      <c r="P49" s="38"/>
      <c r="Q49" s="38"/>
    </row>
    <row r="50" spans="1:17" s="28" customFormat="1" ht="238.5" customHeight="1" x14ac:dyDescent="0.3">
      <c r="A50" s="38"/>
      <c r="B50" s="38"/>
      <c r="C50" s="38"/>
      <c r="D50" s="38"/>
      <c r="E50" s="38"/>
      <c r="F50" s="38"/>
      <c r="G50" s="38"/>
      <c r="H50" s="38"/>
      <c r="I50" s="38"/>
      <c r="J50" s="38"/>
      <c r="K50" s="38"/>
      <c r="L50" s="38"/>
      <c r="M50" s="38"/>
      <c r="N50" s="38"/>
      <c r="O50" s="38"/>
      <c r="P50" s="38"/>
      <c r="Q50" s="38"/>
    </row>
    <row r="51" spans="1:17" s="28" customFormat="1" ht="237.75" customHeight="1" x14ac:dyDescent="0.3">
      <c r="A51" s="38"/>
      <c r="B51" s="38"/>
      <c r="C51" s="38"/>
      <c r="D51" s="38"/>
      <c r="E51" s="38"/>
      <c r="F51" s="38"/>
      <c r="G51" s="38"/>
      <c r="H51" s="38"/>
      <c r="I51" s="38"/>
      <c r="J51" s="38"/>
      <c r="K51" s="38"/>
      <c r="L51" s="38"/>
      <c r="M51" s="38"/>
      <c r="N51" s="38"/>
      <c r="O51" s="38"/>
      <c r="P51" s="38"/>
      <c r="Q51" s="38"/>
    </row>
    <row r="52" spans="1:17" s="28" customFormat="1" ht="252.75" customHeight="1" x14ac:dyDescent="0.3">
      <c r="A52" s="38"/>
      <c r="B52" s="38"/>
      <c r="C52" s="38"/>
      <c r="D52" s="38"/>
      <c r="E52" s="38"/>
      <c r="F52" s="38"/>
      <c r="G52" s="38"/>
      <c r="H52" s="38"/>
      <c r="I52" s="38"/>
      <c r="J52" s="38"/>
      <c r="K52" s="38"/>
      <c r="L52" s="38"/>
      <c r="M52" s="38"/>
      <c r="N52" s="38"/>
      <c r="O52" s="38"/>
      <c r="P52" s="38"/>
      <c r="Q52" s="38"/>
    </row>
    <row r="53" spans="1:17" s="28" customFormat="1" ht="267.75" customHeight="1" x14ac:dyDescent="0.3">
      <c r="A53" s="38"/>
      <c r="B53" s="38"/>
      <c r="C53" s="38"/>
      <c r="D53" s="38"/>
      <c r="E53" s="38"/>
      <c r="F53" s="38"/>
      <c r="G53" s="38"/>
      <c r="H53" s="38"/>
      <c r="I53" s="38"/>
      <c r="J53" s="38"/>
      <c r="K53" s="38"/>
      <c r="L53" s="38"/>
      <c r="M53" s="38"/>
      <c r="N53" s="38"/>
      <c r="O53" s="38"/>
      <c r="P53" s="38"/>
      <c r="Q53" s="38"/>
    </row>
    <row r="54" spans="1:17" s="28" customFormat="1" ht="237.75" customHeight="1" x14ac:dyDescent="0.3">
      <c r="A54" s="38"/>
      <c r="B54" s="38"/>
      <c r="C54" s="38"/>
      <c r="D54" s="38"/>
      <c r="E54" s="38"/>
      <c r="F54" s="38"/>
      <c r="G54" s="38"/>
      <c r="H54" s="38"/>
      <c r="I54" s="38"/>
      <c r="J54" s="38"/>
      <c r="K54" s="38"/>
      <c r="L54" s="38"/>
      <c r="M54" s="38"/>
      <c r="N54" s="38"/>
      <c r="O54" s="38"/>
      <c r="P54" s="38"/>
      <c r="Q54" s="38"/>
    </row>
    <row r="55" spans="1:17" s="28" customFormat="1" ht="254.25" customHeight="1" x14ac:dyDescent="0.3">
      <c r="A55" s="38"/>
      <c r="B55" s="38"/>
      <c r="C55" s="38"/>
      <c r="D55" s="38"/>
      <c r="E55" s="38"/>
      <c r="F55" s="38"/>
      <c r="G55" s="38"/>
      <c r="H55" s="38"/>
      <c r="I55" s="38"/>
      <c r="J55" s="38"/>
      <c r="K55" s="38"/>
      <c r="L55" s="38"/>
      <c r="M55" s="38"/>
      <c r="N55" s="38"/>
      <c r="O55" s="38"/>
      <c r="P55" s="38"/>
      <c r="Q55" s="38"/>
    </row>
    <row r="56" spans="1:17" s="28" customFormat="1" ht="237" customHeight="1" x14ac:dyDescent="0.3">
      <c r="A56" s="38"/>
      <c r="B56" s="38"/>
      <c r="C56" s="38"/>
      <c r="D56" s="38"/>
      <c r="E56" s="38"/>
      <c r="F56" s="38"/>
      <c r="G56" s="38"/>
      <c r="H56" s="38"/>
      <c r="I56" s="38"/>
      <c r="J56" s="38"/>
      <c r="K56" s="38"/>
      <c r="L56" s="38"/>
      <c r="M56" s="38"/>
      <c r="N56" s="38"/>
      <c r="O56" s="38"/>
      <c r="P56" s="38"/>
      <c r="Q56" s="38"/>
    </row>
    <row r="57" spans="1:17" s="28" customFormat="1" ht="286.5" customHeight="1" x14ac:dyDescent="0.3">
      <c r="A57" s="38"/>
      <c r="B57" s="38"/>
      <c r="C57" s="38"/>
      <c r="D57" s="38"/>
      <c r="E57" s="38"/>
      <c r="F57" s="38"/>
      <c r="G57" s="38"/>
      <c r="H57" s="38"/>
      <c r="I57" s="38"/>
      <c r="J57" s="38"/>
      <c r="K57" s="38"/>
      <c r="L57" s="38"/>
      <c r="M57" s="38"/>
      <c r="N57" s="38"/>
      <c r="O57" s="38"/>
      <c r="P57" s="38"/>
      <c r="Q57" s="38"/>
    </row>
    <row r="58" spans="1:17" s="28" customFormat="1" ht="238.5" customHeight="1" x14ac:dyDescent="0.3">
      <c r="A58" s="38"/>
      <c r="B58" s="38"/>
      <c r="C58" s="38"/>
      <c r="D58" s="38"/>
      <c r="E58" s="38"/>
      <c r="F58" s="38"/>
      <c r="G58" s="38"/>
      <c r="H58" s="38"/>
      <c r="I58" s="38"/>
      <c r="J58" s="38"/>
      <c r="K58" s="38"/>
      <c r="L58" s="38"/>
      <c r="M58" s="38"/>
      <c r="N58" s="38"/>
      <c r="O58" s="38"/>
      <c r="P58" s="38"/>
      <c r="Q58" s="38"/>
    </row>
    <row r="59" spans="1:17" s="28" customFormat="1" ht="236.25" customHeight="1" x14ac:dyDescent="0.3">
      <c r="A59" s="38"/>
      <c r="B59" s="38"/>
      <c r="C59" s="38"/>
      <c r="D59" s="38"/>
      <c r="E59" s="38"/>
      <c r="F59" s="38"/>
      <c r="G59" s="38"/>
      <c r="H59" s="38"/>
      <c r="I59" s="38"/>
      <c r="J59" s="38"/>
      <c r="K59" s="38"/>
      <c r="L59" s="38"/>
      <c r="M59" s="38"/>
      <c r="N59" s="38"/>
      <c r="O59" s="38"/>
      <c r="P59" s="38"/>
      <c r="Q59" s="38"/>
    </row>
    <row r="60" spans="1:17" s="1" customFormat="1" ht="253.5" customHeight="1" x14ac:dyDescent="0.3">
      <c r="A60" s="38"/>
      <c r="B60" s="38"/>
      <c r="C60" s="38"/>
      <c r="D60" s="38"/>
      <c r="E60" s="38"/>
      <c r="F60" s="38"/>
      <c r="G60" s="38"/>
      <c r="H60" s="38"/>
      <c r="I60" s="38"/>
      <c r="J60" s="38"/>
      <c r="K60" s="38"/>
      <c r="L60" s="38"/>
      <c r="M60" s="38"/>
      <c r="N60" s="38"/>
      <c r="O60" s="38"/>
      <c r="P60" s="38"/>
      <c r="Q60" s="38"/>
    </row>
    <row r="61" spans="1:17" s="29" customFormat="1" ht="239.25" customHeight="1" x14ac:dyDescent="0.3">
      <c r="A61" s="38"/>
      <c r="B61" s="38"/>
      <c r="C61" s="38"/>
      <c r="D61" s="38"/>
      <c r="E61" s="38"/>
      <c r="F61" s="38"/>
      <c r="G61" s="38"/>
      <c r="H61" s="38"/>
      <c r="I61" s="38"/>
      <c r="J61" s="38"/>
      <c r="K61" s="38"/>
      <c r="L61" s="38"/>
      <c r="M61" s="38"/>
      <c r="N61" s="38"/>
      <c r="O61" s="38"/>
      <c r="P61" s="38"/>
      <c r="Q61" s="38"/>
    </row>
    <row r="62" spans="1:17" s="28" customFormat="1" ht="237.75" customHeight="1" x14ac:dyDescent="0.3">
      <c r="A62" s="38"/>
      <c r="B62" s="38"/>
      <c r="C62" s="38"/>
      <c r="D62" s="38"/>
      <c r="E62" s="38"/>
      <c r="F62" s="38"/>
      <c r="G62" s="38"/>
      <c r="H62" s="38"/>
      <c r="I62" s="38"/>
      <c r="J62" s="38"/>
      <c r="K62" s="38"/>
      <c r="L62" s="38"/>
      <c r="M62" s="38"/>
      <c r="N62" s="38"/>
      <c r="O62" s="38"/>
      <c r="P62" s="38"/>
      <c r="Q62" s="38"/>
    </row>
    <row r="63" spans="1:17" s="28" customFormat="1" ht="238.5" customHeight="1" x14ac:dyDescent="0.3">
      <c r="A63" s="38"/>
      <c r="B63" s="38"/>
      <c r="C63" s="38"/>
      <c r="D63" s="38"/>
      <c r="E63" s="38"/>
      <c r="F63" s="38"/>
      <c r="G63" s="38"/>
      <c r="H63" s="38"/>
      <c r="I63" s="38"/>
      <c r="J63" s="38"/>
      <c r="K63" s="38"/>
      <c r="L63" s="38"/>
      <c r="M63" s="38"/>
      <c r="N63" s="38"/>
      <c r="O63" s="38"/>
      <c r="P63" s="38"/>
      <c r="Q63" s="38"/>
    </row>
    <row r="64" spans="1:17" s="31" customFormat="1" ht="236.25" customHeight="1" x14ac:dyDescent="0.3">
      <c r="A64" s="38"/>
      <c r="B64" s="38"/>
      <c r="C64" s="38"/>
      <c r="D64" s="38"/>
      <c r="E64" s="38"/>
      <c r="F64" s="38"/>
      <c r="G64" s="38"/>
      <c r="H64" s="38"/>
      <c r="I64" s="38"/>
      <c r="J64" s="38"/>
      <c r="K64" s="38"/>
      <c r="L64" s="38"/>
      <c r="M64" s="38"/>
      <c r="N64" s="38"/>
      <c r="O64" s="38"/>
      <c r="P64" s="38"/>
      <c r="Q64" s="38"/>
    </row>
    <row r="65" spans="1:41" s="28" customFormat="1" ht="222" customHeight="1" x14ac:dyDescent="0.3">
      <c r="A65" s="38"/>
      <c r="B65" s="38"/>
      <c r="C65" s="38"/>
      <c r="D65" s="38"/>
      <c r="E65" s="38"/>
      <c r="F65" s="38"/>
      <c r="G65" s="38"/>
      <c r="H65" s="38"/>
      <c r="I65" s="38"/>
      <c r="J65" s="38"/>
      <c r="K65" s="38"/>
      <c r="L65" s="38"/>
      <c r="M65" s="38"/>
      <c r="N65" s="38"/>
      <c r="O65" s="38"/>
      <c r="P65" s="38"/>
      <c r="Q65" s="38"/>
    </row>
    <row r="66" spans="1:41" s="31" customFormat="1" ht="225" customHeight="1" x14ac:dyDescent="0.3">
      <c r="A66" s="38"/>
      <c r="B66" s="38"/>
      <c r="C66" s="38"/>
      <c r="D66" s="38"/>
      <c r="E66" s="38"/>
      <c r="F66" s="38"/>
      <c r="G66" s="38"/>
      <c r="H66" s="38"/>
      <c r="I66" s="38"/>
      <c r="J66" s="38"/>
      <c r="K66" s="38"/>
      <c r="L66" s="38"/>
      <c r="M66" s="38"/>
      <c r="N66" s="38"/>
      <c r="O66" s="38"/>
      <c r="P66" s="38"/>
      <c r="Q66" s="38"/>
    </row>
    <row r="67" spans="1:41" s="1" customFormat="1" ht="222.75" customHeight="1" x14ac:dyDescent="0.3">
      <c r="A67" s="38"/>
      <c r="B67" s="38"/>
      <c r="C67" s="38"/>
      <c r="D67" s="38"/>
      <c r="E67" s="38"/>
      <c r="F67" s="38"/>
      <c r="G67" s="38"/>
      <c r="H67" s="38"/>
      <c r="I67" s="38"/>
      <c r="J67" s="38"/>
      <c r="K67" s="38"/>
      <c r="L67" s="38"/>
      <c r="M67" s="38"/>
      <c r="N67" s="38"/>
      <c r="O67" s="38"/>
      <c r="P67" s="38"/>
      <c r="Q67" s="38"/>
    </row>
    <row r="68" spans="1:41" s="31" customFormat="1" ht="222" customHeight="1" x14ac:dyDescent="0.3">
      <c r="A68" s="38"/>
      <c r="B68" s="38"/>
      <c r="C68" s="38"/>
      <c r="D68" s="38"/>
      <c r="E68" s="38"/>
      <c r="F68" s="38"/>
      <c r="G68" s="38"/>
      <c r="H68" s="38"/>
      <c r="I68" s="38"/>
      <c r="J68" s="38"/>
      <c r="K68" s="38"/>
      <c r="L68" s="38"/>
      <c r="M68" s="38"/>
      <c r="N68" s="38"/>
      <c r="O68" s="38"/>
      <c r="P68" s="38"/>
      <c r="Q68" s="38"/>
    </row>
    <row r="69" spans="1:41" s="29" customFormat="1" ht="18.75" x14ac:dyDescent="0.3">
      <c r="A69" s="38"/>
      <c r="B69" s="38"/>
      <c r="C69" s="38"/>
      <c r="D69" s="38"/>
      <c r="E69" s="38"/>
      <c r="F69" s="38"/>
      <c r="G69" s="38"/>
      <c r="H69" s="38"/>
      <c r="I69" s="38"/>
      <c r="J69" s="38"/>
      <c r="K69" s="38"/>
      <c r="L69" s="38"/>
      <c r="M69" s="38"/>
      <c r="N69" s="38"/>
      <c r="O69" s="38"/>
      <c r="P69" s="38"/>
      <c r="Q69" s="38"/>
    </row>
    <row r="70" spans="1:41" s="31" customFormat="1" ht="252" customHeight="1" x14ac:dyDescent="0.3">
      <c r="A70" s="38"/>
      <c r="B70" s="38"/>
      <c r="C70" s="38"/>
      <c r="D70" s="38"/>
      <c r="E70" s="38"/>
      <c r="F70" s="38"/>
      <c r="G70" s="38"/>
      <c r="H70" s="38"/>
      <c r="I70" s="38"/>
      <c r="J70" s="38"/>
      <c r="K70" s="38"/>
      <c r="L70" s="38"/>
      <c r="M70" s="38"/>
      <c r="N70" s="38"/>
      <c r="O70" s="38"/>
      <c r="P70" s="38"/>
      <c r="Q70" s="38"/>
    </row>
    <row r="71" spans="1:41" s="29" customFormat="1" ht="190.5" customHeight="1" x14ac:dyDescent="0.3">
      <c r="A71" s="38"/>
      <c r="B71" s="38"/>
      <c r="C71" s="38"/>
      <c r="D71" s="38"/>
      <c r="E71" s="38"/>
      <c r="F71" s="38"/>
      <c r="G71" s="38"/>
      <c r="H71" s="38"/>
      <c r="I71" s="38"/>
      <c r="J71" s="38"/>
      <c r="K71" s="38"/>
      <c r="L71" s="38"/>
      <c r="M71" s="38"/>
      <c r="N71" s="38"/>
      <c r="O71" s="38"/>
      <c r="P71" s="38"/>
      <c r="Q71" s="38"/>
    </row>
    <row r="72" spans="1:41" s="30" customFormat="1" ht="255" customHeight="1" x14ac:dyDescent="0.25">
      <c r="A72" s="16"/>
      <c r="B72" s="16"/>
      <c r="C72" s="16"/>
      <c r="D72" s="16"/>
      <c r="E72" s="16"/>
      <c r="F72" s="16"/>
      <c r="G72" s="16"/>
      <c r="H72" s="16"/>
      <c r="I72" s="16"/>
      <c r="J72" s="16"/>
      <c r="K72" s="16"/>
      <c r="L72" s="16"/>
      <c r="M72" s="16"/>
      <c r="N72" s="16"/>
      <c r="O72" s="16"/>
      <c r="P72" s="16"/>
      <c r="Q72" s="16"/>
    </row>
    <row r="73" spans="1:41" s="30" customFormat="1" ht="268.5" customHeight="1" x14ac:dyDescent="0.25">
      <c r="A73" s="16"/>
      <c r="B73" s="16"/>
      <c r="C73" s="16"/>
      <c r="D73" s="16"/>
      <c r="E73" s="16"/>
      <c r="F73" s="16"/>
      <c r="G73" s="16"/>
      <c r="H73" s="16"/>
      <c r="I73" s="16"/>
      <c r="J73" s="16"/>
      <c r="K73" s="16"/>
      <c r="L73" s="16"/>
      <c r="M73" s="16"/>
      <c r="N73" s="16"/>
      <c r="O73" s="16"/>
      <c r="P73" s="16"/>
      <c r="Q73" s="16"/>
    </row>
    <row r="74" spans="1:41" s="8" customFormat="1" ht="18.75" x14ac:dyDescent="0.3">
      <c r="A74" s="38"/>
      <c r="B74" s="38"/>
      <c r="C74" s="38"/>
      <c r="D74" s="38"/>
      <c r="E74" s="38"/>
      <c r="F74" s="38"/>
      <c r="G74" s="38"/>
      <c r="H74" s="38"/>
      <c r="I74" s="38"/>
      <c r="J74" s="38"/>
      <c r="K74" s="38"/>
      <c r="L74" s="38"/>
      <c r="M74" s="38"/>
      <c r="N74" s="38"/>
      <c r="O74" s="38"/>
      <c r="P74" s="38"/>
      <c r="Q74" s="38"/>
    </row>
    <row r="75" spans="1:41" s="27" customFormat="1" ht="220.5" customHeight="1" x14ac:dyDescent="0.25">
      <c r="A75" s="16"/>
      <c r="B75" s="16"/>
      <c r="C75" s="16"/>
      <c r="D75" s="16"/>
      <c r="E75" s="16"/>
      <c r="F75" s="16"/>
      <c r="G75" s="16"/>
      <c r="H75" s="16"/>
      <c r="I75" s="16"/>
      <c r="J75" s="16"/>
      <c r="K75" s="16"/>
      <c r="L75" s="16"/>
      <c r="M75" s="16"/>
      <c r="N75" s="16"/>
      <c r="O75" s="16"/>
      <c r="P75" s="16"/>
      <c r="Q75" s="16"/>
    </row>
    <row r="76" spans="1:41" s="28" customFormat="1" ht="284.25" customHeight="1" x14ac:dyDescent="0.3">
      <c r="A76" s="38"/>
      <c r="B76" s="38"/>
      <c r="C76" s="38"/>
      <c r="D76" s="38"/>
      <c r="E76" s="38"/>
      <c r="F76" s="38"/>
      <c r="G76" s="38"/>
      <c r="H76" s="38"/>
      <c r="I76" s="38"/>
      <c r="J76" s="38"/>
      <c r="K76" s="38"/>
      <c r="L76" s="38"/>
      <c r="M76" s="38"/>
      <c r="N76" s="38"/>
      <c r="O76" s="38"/>
      <c r="P76" s="38"/>
      <c r="Q76" s="38"/>
    </row>
    <row r="77" spans="1:41" s="28" customFormat="1" ht="238.5" customHeight="1" x14ac:dyDescent="0.3">
      <c r="A77" s="38"/>
      <c r="B77" s="38"/>
      <c r="C77" s="38"/>
      <c r="D77" s="38"/>
      <c r="E77" s="38"/>
      <c r="F77" s="38"/>
      <c r="G77" s="38"/>
      <c r="H77" s="38"/>
      <c r="I77" s="38"/>
      <c r="J77" s="38"/>
      <c r="K77" s="38"/>
      <c r="L77" s="38"/>
      <c r="M77" s="38"/>
      <c r="N77" s="38"/>
      <c r="O77" s="38"/>
      <c r="P77" s="38"/>
      <c r="Q77" s="38"/>
    </row>
    <row r="78" spans="1:41" s="28" customFormat="1" ht="237" customHeight="1" x14ac:dyDescent="0.3">
      <c r="A78" s="38"/>
      <c r="B78" s="38"/>
      <c r="C78" s="38"/>
      <c r="D78" s="38"/>
      <c r="E78" s="38"/>
      <c r="F78" s="38"/>
      <c r="G78" s="38"/>
      <c r="H78" s="38"/>
      <c r="I78" s="38"/>
      <c r="J78" s="38"/>
      <c r="K78" s="38"/>
      <c r="L78" s="38"/>
      <c r="M78" s="38"/>
      <c r="N78" s="38"/>
      <c r="O78" s="38"/>
      <c r="P78" s="38"/>
      <c r="Q78" s="38"/>
    </row>
    <row r="79" spans="1:41" ht="252.75" customHeight="1" x14ac:dyDescent="0.25">
      <c r="A79" s="16"/>
      <c r="B79" s="16"/>
      <c r="C79" s="16"/>
      <c r="D79" s="16"/>
      <c r="E79" s="16"/>
      <c r="F79" s="16"/>
      <c r="G79" s="16"/>
      <c r="H79" s="16"/>
      <c r="I79" s="16"/>
      <c r="J79" s="16"/>
      <c r="K79" s="16"/>
      <c r="L79" s="16"/>
      <c r="M79" s="16"/>
      <c r="N79" s="16"/>
      <c r="O79" s="16"/>
      <c r="P79" s="16"/>
      <c r="Q79" s="16"/>
    </row>
    <row r="80" spans="1:41" ht="17.25" customHeight="1" x14ac:dyDescent="0.3">
      <c r="B80" s="1"/>
      <c r="C80" s="1"/>
      <c r="D80" s="1"/>
      <c r="E80" s="1"/>
      <c r="F80" s="1"/>
      <c r="G80" s="1"/>
      <c r="H80" s="1"/>
      <c r="I80" s="1"/>
      <c r="J80" s="1"/>
      <c r="K80" s="1"/>
      <c r="L80" s="1"/>
      <c r="M80" s="1"/>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row>
    <row r="81" spans="2:41" ht="18.75" x14ac:dyDescent="0.3">
      <c r="B81" s="1"/>
      <c r="C81" s="1"/>
      <c r="D81" s="1"/>
      <c r="E81" s="1"/>
      <c r="F81" s="1"/>
      <c r="G81" s="1"/>
      <c r="H81" s="1"/>
      <c r="I81" s="1"/>
      <c r="J81" s="1"/>
      <c r="K81" s="1"/>
      <c r="L81" s="1"/>
      <c r="M81" s="1"/>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row>
    <row r="82" spans="2:41" ht="18.75" x14ac:dyDescent="0.3">
      <c r="B82" s="1"/>
      <c r="C82" s="1"/>
      <c r="D82" s="1"/>
      <c r="E82" s="1"/>
      <c r="F82" s="1"/>
      <c r="G82" s="1"/>
      <c r="H82" s="1"/>
      <c r="I82" s="1"/>
      <c r="J82" s="1"/>
      <c r="K82" s="1"/>
      <c r="L82" s="1"/>
      <c r="M82" s="1"/>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row>
    <row r="83" spans="2:41" ht="18.75" x14ac:dyDescent="0.3">
      <c r="B83" s="1"/>
      <c r="C83" s="1"/>
      <c r="D83" s="1"/>
      <c r="E83" s="1"/>
      <c r="F83" s="1"/>
      <c r="G83" s="1"/>
      <c r="H83" s="1"/>
      <c r="I83" s="1"/>
      <c r="J83" s="1"/>
      <c r="K83" s="1"/>
      <c r="L83" s="1"/>
      <c r="M83" s="1"/>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row>
    <row r="84" spans="2:41" ht="18.75" x14ac:dyDescent="0.3">
      <c r="B84" s="1"/>
      <c r="C84" s="1"/>
      <c r="D84" s="1"/>
      <c r="E84" s="1"/>
      <c r="F84" s="1"/>
      <c r="G84" s="1"/>
      <c r="H84" s="1"/>
      <c r="I84" s="1"/>
      <c r="J84" s="1"/>
      <c r="K84" s="1"/>
      <c r="L84" s="1"/>
      <c r="M84" s="1"/>
      <c r="O84" s="16"/>
      <c r="P84" s="16"/>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row>
    <row r="85" spans="2:41" ht="18.75" x14ac:dyDescent="0.3">
      <c r="B85" s="1"/>
      <c r="C85" s="1"/>
      <c r="D85" s="1"/>
      <c r="E85" s="1"/>
      <c r="F85" s="1"/>
      <c r="G85" s="1"/>
      <c r="H85" s="1"/>
      <c r="I85" s="1"/>
      <c r="J85" s="1"/>
      <c r="K85" s="1"/>
      <c r="L85" s="1"/>
      <c r="M85" s="1"/>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row>
    <row r="86" spans="2:41" ht="18.75" x14ac:dyDescent="0.3">
      <c r="B86" s="1"/>
      <c r="C86" s="1"/>
      <c r="D86" s="1"/>
      <c r="E86" s="1"/>
      <c r="F86" s="1"/>
      <c r="G86" s="1"/>
      <c r="H86" s="1"/>
      <c r="I86" s="1"/>
      <c r="J86" s="1"/>
      <c r="K86" s="1"/>
      <c r="L86" s="1"/>
      <c r="M86" s="1"/>
      <c r="O86" s="16"/>
      <c r="P86" s="16"/>
      <c r="Q86" s="16"/>
      <c r="R86" s="16"/>
      <c r="S86" s="16"/>
      <c r="T86" s="16"/>
      <c r="U86" s="16"/>
      <c r="V86" s="16"/>
      <c r="W86" s="16"/>
      <c r="X86" s="16"/>
      <c r="Y86" s="16"/>
      <c r="Z86" s="16"/>
      <c r="AA86" s="16"/>
      <c r="AB86" s="16"/>
      <c r="AC86" s="16"/>
      <c r="AD86" s="16"/>
      <c r="AE86" s="16"/>
      <c r="AF86" s="16"/>
      <c r="AG86" s="16"/>
      <c r="AH86" s="16"/>
      <c r="AI86" s="16"/>
      <c r="AJ86" s="16"/>
      <c r="AK86" s="16"/>
      <c r="AL86" s="16"/>
      <c r="AM86" s="16"/>
      <c r="AN86" s="16"/>
      <c r="AO86" s="16"/>
    </row>
    <row r="87" spans="2:41" ht="18.75" x14ac:dyDescent="0.3">
      <c r="B87" s="1"/>
      <c r="C87" s="1"/>
      <c r="D87" s="1"/>
      <c r="E87" s="1"/>
      <c r="F87" s="1"/>
      <c r="G87" s="1"/>
      <c r="H87" s="1"/>
      <c r="I87" s="1"/>
      <c r="J87" s="1"/>
      <c r="K87" s="1"/>
      <c r="L87" s="1"/>
      <c r="M87" s="1"/>
      <c r="O87" s="16"/>
      <c r="P87" s="16"/>
      <c r="Q87" s="16"/>
      <c r="R87" s="16"/>
      <c r="S87" s="16"/>
      <c r="T87" s="16"/>
      <c r="U87" s="16"/>
      <c r="V87" s="16"/>
      <c r="W87" s="16"/>
      <c r="X87" s="16"/>
      <c r="Y87" s="16"/>
      <c r="Z87" s="16"/>
      <c r="AA87" s="16"/>
      <c r="AB87" s="16"/>
      <c r="AC87" s="16"/>
      <c r="AD87" s="16"/>
      <c r="AE87" s="16"/>
      <c r="AF87" s="16"/>
      <c r="AG87" s="16"/>
      <c r="AH87" s="16"/>
      <c r="AI87" s="16"/>
      <c r="AJ87" s="16"/>
      <c r="AK87" s="16"/>
      <c r="AL87" s="16"/>
      <c r="AM87" s="16"/>
      <c r="AN87" s="16"/>
      <c r="AO87" s="16"/>
    </row>
    <row r="88" spans="2:41" ht="18.75" x14ac:dyDescent="0.3">
      <c r="B88" s="1"/>
      <c r="C88" s="1"/>
      <c r="D88" s="1"/>
      <c r="E88" s="1"/>
      <c r="F88" s="1"/>
      <c r="G88" s="1"/>
      <c r="H88" s="1"/>
      <c r="I88" s="1"/>
      <c r="J88" s="1"/>
      <c r="K88" s="1"/>
      <c r="L88" s="1"/>
      <c r="M88" s="1"/>
      <c r="O88" s="16"/>
      <c r="P88" s="16"/>
      <c r="Q88" s="16"/>
      <c r="R88" s="16"/>
      <c r="S88" s="16"/>
      <c r="T88" s="16"/>
      <c r="U88" s="16"/>
      <c r="V88" s="16"/>
      <c r="W88" s="16"/>
      <c r="X88" s="16"/>
      <c r="Y88" s="16"/>
      <c r="Z88" s="16"/>
      <c r="AA88" s="16"/>
      <c r="AB88" s="16"/>
      <c r="AC88" s="16"/>
      <c r="AD88" s="16"/>
      <c r="AE88" s="16"/>
      <c r="AF88" s="16"/>
      <c r="AG88" s="16"/>
      <c r="AH88" s="16"/>
      <c r="AI88" s="16"/>
      <c r="AJ88" s="16"/>
      <c r="AK88" s="16"/>
      <c r="AL88" s="16"/>
      <c r="AM88" s="16"/>
      <c r="AN88" s="16"/>
      <c r="AO88" s="16"/>
    </row>
    <row r="89" spans="2:41" ht="18.75" x14ac:dyDescent="0.3">
      <c r="B89" s="1"/>
      <c r="C89" s="1"/>
      <c r="D89" s="1"/>
      <c r="E89" s="1"/>
      <c r="F89" s="1"/>
      <c r="G89" s="1"/>
      <c r="H89" s="1"/>
      <c r="I89" s="1"/>
      <c r="J89" s="1"/>
      <c r="K89" s="1"/>
      <c r="L89" s="1"/>
      <c r="M89" s="1"/>
      <c r="O89" s="16"/>
      <c r="P89" s="16"/>
      <c r="Q89" s="16"/>
      <c r="R89" s="16"/>
      <c r="S89" s="16"/>
      <c r="T89" s="16"/>
      <c r="U89" s="16"/>
      <c r="V89" s="16"/>
      <c r="W89" s="16"/>
      <c r="X89" s="16"/>
      <c r="Y89" s="16"/>
      <c r="Z89" s="16"/>
      <c r="AA89" s="16"/>
      <c r="AB89" s="16"/>
      <c r="AC89" s="16"/>
      <c r="AD89" s="16"/>
      <c r="AE89" s="16"/>
      <c r="AF89" s="16"/>
      <c r="AG89" s="16"/>
      <c r="AH89" s="16"/>
      <c r="AI89" s="16"/>
      <c r="AJ89" s="16"/>
      <c r="AK89" s="16"/>
      <c r="AL89" s="16"/>
      <c r="AM89" s="16"/>
      <c r="AN89" s="16"/>
      <c r="AO89" s="16"/>
    </row>
    <row r="90" spans="2:41" ht="18.75" x14ac:dyDescent="0.3">
      <c r="B90" s="1"/>
      <c r="C90" s="1"/>
      <c r="D90" s="1"/>
      <c r="E90" s="1"/>
      <c r="F90" s="1"/>
      <c r="G90" s="1"/>
      <c r="H90" s="1"/>
      <c r="I90" s="1"/>
      <c r="J90" s="1"/>
      <c r="K90" s="1"/>
      <c r="L90" s="1"/>
      <c r="M90" s="1"/>
      <c r="O90" s="16"/>
      <c r="P90" s="16"/>
      <c r="Q90" s="16"/>
      <c r="R90" s="16"/>
      <c r="S90" s="16"/>
      <c r="T90" s="16"/>
      <c r="U90" s="16"/>
      <c r="V90" s="16"/>
      <c r="W90" s="16"/>
      <c r="X90" s="16"/>
      <c r="Y90" s="16"/>
      <c r="Z90" s="16"/>
      <c r="AA90" s="16"/>
      <c r="AB90" s="16"/>
      <c r="AC90" s="16"/>
      <c r="AD90" s="16"/>
      <c r="AE90" s="16"/>
      <c r="AF90" s="16"/>
      <c r="AG90" s="16"/>
      <c r="AH90" s="16"/>
      <c r="AI90" s="16"/>
      <c r="AJ90" s="16"/>
      <c r="AK90" s="16"/>
      <c r="AL90" s="16"/>
      <c r="AM90" s="16"/>
      <c r="AN90" s="16"/>
      <c r="AO90" s="16"/>
    </row>
    <row r="91" spans="2:41" ht="18.75" x14ac:dyDescent="0.3">
      <c r="B91" s="1"/>
      <c r="C91" s="1"/>
      <c r="D91" s="1"/>
      <c r="E91" s="1"/>
      <c r="F91" s="1"/>
      <c r="G91" s="1"/>
      <c r="H91" s="1"/>
      <c r="I91" s="1"/>
      <c r="J91" s="1"/>
      <c r="K91" s="1"/>
      <c r="L91" s="1"/>
      <c r="M91" s="1"/>
      <c r="O91" s="16"/>
      <c r="P91" s="16"/>
      <c r="Q91" s="16"/>
      <c r="R91" s="16"/>
      <c r="S91" s="16"/>
      <c r="T91" s="16"/>
      <c r="U91" s="16"/>
      <c r="V91" s="16"/>
      <c r="W91" s="16"/>
      <c r="X91" s="16"/>
      <c r="Y91" s="16"/>
      <c r="Z91" s="16"/>
      <c r="AA91" s="16"/>
      <c r="AB91" s="16"/>
      <c r="AC91" s="16"/>
      <c r="AD91" s="16"/>
      <c r="AE91" s="16"/>
      <c r="AF91" s="16"/>
      <c r="AG91" s="16"/>
      <c r="AH91" s="16"/>
      <c r="AI91" s="16"/>
      <c r="AJ91" s="16"/>
      <c r="AK91" s="16"/>
      <c r="AL91" s="16"/>
      <c r="AM91" s="16"/>
      <c r="AN91" s="16"/>
      <c r="AO91" s="16"/>
    </row>
    <row r="92" spans="2:41" ht="18.75" x14ac:dyDescent="0.3">
      <c r="B92" s="1"/>
      <c r="C92" s="1"/>
      <c r="D92" s="1"/>
      <c r="E92" s="1"/>
      <c r="F92" s="1"/>
      <c r="G92" s="1"/>
      <c r="H92" s="1"/>
      <c r="I92" s="1"/>
      <c r="J92" s="1"/>
      <c r="K92" s="1"/>
      <c r="L92" s="1"/>
      <c r="M92" s="1"/>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row>
    <row r="93" spans="2:41" ht="18.75" x14ac:dyDescent="0.3">
      <c r="B93" s="1"/>
      <c r="C93" s="1"/>
      <c r="D93" s="1"/>
      <c r="E93" s="1"/>
      <c r="F93" s="1"/>
      <c r="G93" s="1"/>
      <c r="H93" s="1"/>
      <c r="I93" s="1"/>
      <c r="J93" s="1"/>
      <c r="K93" s="1"/>
      <c r="L93" s="1"/>
      <c r="M93" s="1"/>
      <c r="O93" s="16"/>
      <c r="P93" s="16"/>
      <c r="Q93" s="16"/>
      <c r="R93" s="16"/>
      <c r="S93" s="16"/>
      <c r="T93" s="16"/>
      <c r="U93" s="16"/>
      <c r="V93" s="16"/>
      <c r="W93" s="16"/>
      <c r="X93" s="16"/>
      <c r="Y93" s="16"/>
      <c r="Z93" s="16"/>
      <c r="AA93" s="16"/>
      <c r="AB93" s="16"/>
      <c r="AC93" s="16"/>
      <c r="AD93" s="16"/>
      <c r="AE93" s="16"/>
      <c r="AF93" s="16"/>
      <c r="AG93" s="16"/>
      <c r="AH93" s="16"/>
      <c r="AI93" s="16"/>
      <c r="AJ93" s="16"/>
      <c r="AK93" s="16"/>
      <c r="AL93" s="16"/>
      <c r="AM93" s="16"/>
      <c r="AN93" s="16"/>
      <c r="AO93" s="16"/>
    </row>
    <row r="94" spans="2:41" ht="18.75" x14ac:dyDescent="0.3">
      <c r="B94" s="1"/>
      <c r="C94" s="1"/>
      <c r="D94" s="1"/>
      <c r="E94" s="1"/>
      <c r="F94" s="1"/>
      <c r="G94" s="1"/>
      <c r="H94" s="1"/>
      <c r="I94" s="1"/>
      <c r="J94" s="1"/>
      <c r="K94" s="1"/>
      <c r="L94" s="1"/>
      <c r="M94" s="1"/>
      <c r="O94" s="16"/>
      <c r="P94" s="16"/>
      <c r="Q94" s="16"/>
      <c r="R94" s="16"/>
      <c r="S94" s="16"/>
      <c r="T94" s="16"/>
      <c r="U94" s="16"/>
      <c r="V94" s="16"/>
      <c r="W94" s="16"/>
      <c r="X94" s="16"/>
      <c r="Y94" s="16"/>
      <c r="Z94" s="16"/>
      <c r="AA94" s="16"/>
      <c r="AB94" s="16"/>
      <c r="AC94" s="16"/>
      <c r="AD94" s="16"/>
      <c r="AE94" s="16"/>
      <c r="AF94" s="16"/>
      <c r="AG94" s="16"/>
      <c r="AH94" s="16"/>
      <c r="AI94" s="16"/>
      <c r="AJ94" s="16"/>
      <c r="AK94" s="16"/>
      <c r="AL94" s="16"/>
      <c r="AM94" s="16"/>
      <c r="AN94" s="16"/>
      <c r="AO94" s="16"/>
    </row>
    <row r="95" spans="2:41" ht="18.75" x14ac:dyDescent="0.3">
      <c r="B95" s="1"/>
      <c r="C95" s="1"/>
      <c r="D95" s="1"/>
      <c r="E95" s="1"/>
      <c r="F95" s="1"/>
      <c r="G95" s="1"/>
      <c r="H95" s="1"/>
      <c r="I95" s="1"/>
      <c r="J95" s="1"/>
      <c r="K95" s="1"/>
      <c r="L95" s="1"/>
      <c r="M95" s="1"/>
      <c r="O95" s="16"/>
      <c r="P95" s="16"/>
      <c r="Q95" s="16"/>
      <c r="R95" s="16"/>
      <c r="S95" s="16"/>
      <c r="T95" s="16"/>
      <c r="U95" s="16"/>
      <c r="V95" s="16"/>
      <c r="W95" s="16"/>
      <c r="X95" s="16"/>
      <c r="Y95" s="16"/>
      <c r="Z95" s="16"/>
      <c r="AA95" s="16"/>
      <c r="AB95" s="16"/>
      <c r="AC95" s="16"/>
      <c r="AD95" s="16"/>
      <c r="AE95" s="16"/>
      <c r="AF95" s="16"/>
      <c r="AG95" s="16"/>
      <c r="AH95" s="16"/>
      <c r="AI95" s="16"/>
      <c r="AJ95" s="16"/>
      <c r="AK95" s="16"/>
      <c r="AL95" s="16"/>
      <c r="AM95" s="16"/>
      <c r="AN95" s="16"/>
      <c r="AO95" s="16"/>
    </row>
    <row r="96" spans="2:41" ht="18.75" x14ac:dyDescent="0.3">
      <c r="B96" s="1"/>
      <c r="C96" s="1"/>
      <c r="D96" s="1"/>
      <c r="E96" s="1"/>
      <c r="F96" s="1"/>
      <c r="G96" s="1"/>
      <c r="H96" s="1"/>
      <c r="I96" s="1"/>
      <c r="J96" s="1"/>
      <c r="K96" s="1"/>
      <c r="L96" s="1"/>
      <c r="M96" s="1"/>
      <c r="O96" s="16"/>
      <c r="P96" s="16"/>
      <c r="Q96" s="16"/>
      <c r="R96" s="16"/>
      <c r="S96" s="16"/>
      <c r="T96" s="16"/>
      <c r="U96" s="16"/>
      <c r="V96" s="16"/>
      <c r="W96" s="16"/>
      <c r="X96" s="16"/>
      <c r="Y96" s="16"/>
      <c r="Z96" s="16"/>
      <c r="AA96" s="16"/>
      <c r="AB96" s="16"/>
      <c r="AC96" s="16"/>
      <c r="AD96" s="16"/>
      <c r="AE96" s="16"/>
      <c r="AF96" s="16"/>
      <c r="AG96" s="16"/>
      <c r="AH96" s="16"/>
      <c r="AI96" s="16"/>
      <c r="AJ96" s="16"/>
      <c r="AK96" s="16"/>
      <c r="AL96" s="16"/>
      <c r="AM96" s="16"/>
      <c r="AN96" s="16"/>
      <c r="AO96" s="16"/>
    </row>
    <row r="97" spans="2:41" ht="18.75" x14ac:dyDescent="0.3">
      <c r="B97" s="1"/>
      <c r="C97" s="1"/>
      <c r="D97" s="1"/>
      <c r="E97" s="1"/>
      <c r="F97" s="1"/>
      <c r="G97" s="1"/>
      <c r="H97" s="1"/>
      <c r="I97" s="1"/>
      <c r="J97" s="1"/>
      <c r="K97" s="1"/>
      <c r="L97" s="1"/>
      <c r="M97" s="1"/>
      <c r="O97" s="16"/>
      <c r="P97" s="16"/>
      <c r="Q97" s="16"/>
      <c r="R97" s="16"/>
      <c r="S97" s="16"/>
      <c r="T97" s="16"/>
      <c r="U97" s="16"/>
      <c r="V97" s="16"/>
      <c r="W97" s="16"/>
      <c r="X97" s="16"/>
      <c r="Y97" s="16"/>
      <c r="Z97" s="16"/>
      <c r="AA97" s="16"/>
      <c r="AB97" s="16"/>
      <c r="AC97" s="16"/>
      <c r="AD97" s="16"/>
      <c r="AE97" s="16"/>
      <c r="AF97" s="16"/>
      <c r="AG97" s="16"/>
      <c r="AH97" s="16"/>
      <c r="AI97" s="16"/>
      <c r="AJ97" s="16"/>
      <c r="AK97" s="16"/>
      <c r="AL97" s="16"/>
      <c r="AM97" s="16"/>
      <c r="AN97" s="16"/>
      <c r="AO97" s="16"/>
    </row>
    <row r="98" spans="2:41" ht="18.75" x14ac:dyDescent="0.3">
      <c r="B98" s="1"/>
      <c r="C98" s="1"/>
      <c r="D98" s="1"/>
      <c r="E98" s="1"/>
      <c r="F98" s="1"/>
      <c r="G98" s="1"/>
      <c r="H98" s="1"/>
      <c r="I98" s="1"/>
      <c r="J98" s="1"/>
      <c r="K98" s="1"/>
      <c r="L98" s="1"/>
      <c r="M98" s="1"/>
      <c r="O98" s="16"/>
      <c r="P98" s="16"/>
      <c r="Q98" s="16"/>
      <c r="R98" s="16"/>
      <c r="S98" s="16"/>
      <c r="T98" s="16"/>
      <c r="U98" s="16"/>
      <c r="V98" s="16"/>
      <c r="W98" s="16"/>
      <c r="X98" s="16"/>
      <c r="Y98" s="16"/>
      <c r="Z98" s="16"/>
      <c r="AA98" s="16"/>
      <c r="AB98" s="16"/>
      <c r="AC98" s="16"/>
      <c r="AD98" s="16"/>
      <c r="AE98" s="16"/>
      <c r="AF98" s="16"/>
      <c r="AG98" s="16"/>
      <c r="AH98" s="16"/>
      <c r="AI98" s="16"/>
      <c r="AJ98" s="16"/>
      <c r="AK98" s="16"/>
      <c r="AL98" s="16"/>
      <c r="AM98" s="16"/>
      <c r="AN98" s="16"/>
      <c r="AO98" s="16"/>
    </row>
    <row r="99" spans="2:41" ht="18.75" x14ac:dyDescent="0.3">
      <c r="B99" s="1"/>
      <c r="C99" s="1"/>
      <c r="D99" s="1"/>
      <c r="E99" s="1"/>
      <c r="F99" s="1"/>
      <c r="G99" s="1"/>
      <c r="H99" s="1"/>
      <c r="I99" s="1"/>
      <c r="J99" s="1"/>
      <c r="K99" s="1"/>
      <c r="L99" s="1"/>
      <c r="M99" s="1"/>
      <c r="O99" s="16"/>
      <c r="P99" s="16"/>
      <c r="Q99" s="16"/>
      <c r="R99" s="16"/>
      <c r="S99" s="16"/>
      <c r="T99" s="16"/>
      <c r="U99" s="16"/>
      <c r="V99" s="16"/>
      <c r="W99" s="16"/>
      <c r="X99" s="16"/>
      <c r="Y99" s="16"/>
      <c r="Z99" s="16"/>
      <c r="AA99" s="16"/>
      <c r="AB99" s="16"/>
      <c r="AC99" s="16"/>
      <c r="AD99" s="16"/>
      <c r="AE99" s="16"/>
      <c r="AF99" s="16"/>
      <c r="AG99" s="16"/>
      <c r="AH99" s="16"/>
      <c r="AI99" s="16"/>
      <c r="AJ99" s="16"/>
      <c r="AK99" s="16"/>
      <c r="AL99" s="16"/>
      <c r="AM99" s="16"/>
      <c r="AN99" s="16"/>
      <c r="AO99" s="16"/>
    </row>
    <row r="100" spans="2:41" ht="18.75" x14ac:dyDescent="0.3">
      <c r="B100" s="1"/>
      <c r="C100" s="1"/>
      <c r="D100" s="1"/>
      <c r="E100" s="1"/>
      <c r="F100" s="1"/>
      <c r="G100" s="1"/>
      <c r="H100" s="1"/>
      <c r="I100" s="1"/>
      <c r="J100" s="1"/>
      <c r="K100" s="1"/>
      <c r="L100" s="1"/>
      <c r="M100" s="1"/>
      <c r="O100" s="16"/>
      <c r="P100" s="16"/>
      <c r="Q100" s="16"/>
      <c r="R100" s="16"/>
      <c r="S100" s="16"/>
      <c r="T100" s="16"/>
      <c r="U100" s="16"/>
      <c r="V100" s="16"/>
      <c r="W100" s="16"/>
      <c r="X100" s="16"/>
      <c r="Y100" s="16"/>
      <c r="Z100" s="16"/>
      <c r="AA100" s="16"/>
      <c r="AB100" s="16"/>
      <c r="AC100" s="16"/>
      <c r="AD100" s="16"/>
      <c r="AE100" s="16"/>
      <c r="AF100" s="16"/>
      <c r="AG100" s="16"/>
      <c r="AH100" s="16"/>
      <c r="AI100" s="16"/>
      <c r="AJ100" s="16"/>
      <c r="AK100" s="16"/>
      <c r="AL100" s="16"/>
      <c r="AM100" s="16"/>
      <c r="AN100" s="16"/>
      <c r="AO100" s="16"/>
    </row>
    <row r="101" spans="2:41" ht="18.75" x14ac:dyDescent="0.3">
      <c r="B101" s="1"/>
      <c r="C101" s="1"/>
      <c r="D101" s="1"/>
      <c r="E101" s="1"/>
      <c r="F101" s="1"/>
      <c r="G101" s="1"/>
      <c r="H101" s="1"/>
      <c r="I101" s="1"/>
      <c r="J101" s="1"/>
      <c r="K101" s="1"/>
      <c r="L101" s="1"/>
      <c r="M101" s="1"/>
      <c r="O101" s="16"/>
      <c r="P101" s="16"/>
      <c r="Q101" s="16"/>
      <c r="R101" s="16"/>
      <c r="S101" s="16"/>
      <c r="T101" s="16"/>
      <c r="U101" s="16"/>
      <c r="V101" s="16"/>
      <c r="W101" s="16"/>
      <c r="X101" s="16"/>
      <c r="Y101" s="16"/>
      <c r="Z101" s="16"/>
      <c r="AA101" s="16"/>
      <c r="AB101" s="16"/>
      <c r="AC101" s="16"/>
      <c r="AD101" s="16"/>
      <c r="AE101" s="16"/>
      <c r="AF101" s="16"/>
      <c r="AG101" s="16"/>
      <c r="AH101" s="16"/>
      <c r="AI101" s="16"/>
      <c r="AJ101" s="16"/>
      <c r="AK101" s="16"/>
      <c r="AL101" s="16"/>
      <c r="AM101" s="16"/>
      <c r="AN101" s="16"/>
      <c r="AO101" s="16"/>
    </row>
    <row r="102" spans="2:41" ht="18.75" x14ac:dyDescent="0.3">
      <c r="B102" s="1"/>
      <c r="C102" s="1"/>
      <c r="D102" s="1"/>
      <c r="E102" s="1"/>
      <c r="F102" s="1"/>
      <c r="G102" s="1"/>
      <c r="H102" s="1"/>
      <c r="I102" s="1"/>
      <c r="J102" s="1"/>
      <c r="K102" s="1"/>
      <c r="L102" s="1"/>
      <c r="M102" s="1"/>
      <c r="O102" s="16"/>
      <c r="P102" s="16"/>
      <c r="Q102" s="16"/>
      <c r="R102" s="16"/>
      <c r="S102" s="16"/>
      <c r="T102" s="16"/>
      <c r="U102" s="16"/>
      <c r="V102" s="16"/>
      <c r="W102" s="16"/>
      <c r="X102" s="16"/>
      <c r="Y102" s="16"/>
      <c r="Z102" s="16"/>
      <c r="AA102" s="16"/>
      <c r="AB102" s="16"/>
      <c r="AC102" s="16"/>
      <c r="AD102" s="16"/>
      <c r="AE102" s="16"/>
      <c r="AF102" s="16"/>
      <c r="AG102" s="16"/>
      <c r="AH102" s="16"/>
      <c r="AI102" s="16"/>
      <c r="AJ102" s="16"/>
      <c r="AK102" s="16"/>
      <c r="AL102" s="16"/>
      <c r="AM102" s="16"/>
      <c r="AN102" s="16"/>
      <c r="AO102" s="16"/>
    </row>
    <row r="103" spans="2:41" ht="18.75" x14ac:dyDescent="0.3">
      <c r="B103" s="1"/>
      <c r="C103" s="1"/>
      <c r="D103" s="1"/>
      <c r="E103" s="1"/>
      <c r="F103" s="1"/>
      <c r="G103" s="1"/>
      <c r="H103" s="1"/>
      <c r="I103" s="1"/>
      <c r="J103" s="1"/>
      <c r="K103" s="1"/>
      <c r="L103" s="1"/>
      <c r="M103" s="1"/>
      <c r="O103" s="16"/>
      <c r="P103" s="16"/>
      <c r="Q103" s="16"/>
      <c r="R103" s="16"/>
      <c r="S103" s="16"/>
      <c r="T103" s="16"/>
      <c r="U103" s="16"/>
      <c r="V103" s="16"/>
      <c r="W103" s="16"/>
      <c r="X103" s="16"/>
      <c r="Y103" s="16"/>
      <c r="Z103" s="16"/>
      <c r="AA103" s="16"/>
      <c r="AB103" s="16"/>
      <c r="AC103" s="16"/>
      <c r="AD103" s="16"/>
      <c r="AE103" s="16"/>
      <c r="AF103" s="16"/>
      <c r="AG103" s="16"/>
      <c r="AH103" s="16"/>
      <c r="AI103" s="16"/>
      <c r="AJ103" s="16"/>
      <c r="AK103" s="16"/>
      <c r="AL103" s="16"/>
      <c r="AM103" s="16"/>
      <c r="AN103" s="16"/>
      <c r="AO103" s="16"/>
    </row>
    <row r="104" spans="2:41" ht="18.75" x14ac:dyDescent="0.3">
      <c r="B104" s="1"/>
      <c r="C104" s="1"/>
      <c r="D104" s="1"/>
      <c r="E104" s="1"/>
      <c r="F104" s="1"/>
      <c r="G104" s="1"/>
      <c r="H104" s="1"/>
      <c r="I104" s="1"/>
      <c r="J104" s="1"/>
      <c r="K104" s="1"/>
      <c r="L104" s="1"/>
      <c r="M104" s="1"/>
      <c r="O104" s="16"/>
      <c r="P104" s="16"/>
      <c r="Q104" s="16"/>
      <c r="R104" s="16"/>
      <c r="S104" s="16"/>
      <c r="T104" s="16"/>
      <c r="U104" s="16"/>
      <c r="V104" s="16"/>
      <c r="W104" s="16"/>
      <c r="X104" s="16"/>
      <c r="Y104" s="16"/>
      <c r="Z104" s="16"/>
      <c r="AA104" s="16"/>
      <c r="AB104" s="16"/>
      <c r="AC104" s="16"/>
      <c r="AD104" s="16"/>
      <c r="AE104" s="16"/>
      <c r="AF104" s="16"/>
      <c r="AG104" s="16"/>
      <c r="AH104" s="16"/>
      <c r="AI104" s="16"/>
      <c r="AJ104" s="16"/>
      <c r="AK104" s="16"/>
      <c r="AL104" s="16"/>
      <c r="AM104" s="16"/>
      <c r="AN104" s="16"/>
      <c r="AO104" s="16"/>
    </row>
    <row r="105" spans="2:41" ht="18.75" x14ac:dyDescent="0.3">
      <c r="B105" s="1"/>
      <c r="C105" s="1"/>
      <c r="D105" s="1"/>
      <c r="E105" s="1"/>
      <c r="F105" s="1"/>
      <c r="G105" s="1"/>
      <c r="H105" s="1"/>
      <c r="I105" s="1"/>
      <c r="J105" s="1"/>
      <c r="K105" s="1"/>
      <c r="L105" s="1"/>
      <c r="M105" s="1"/>
      <c r="O105" s="16"/>
      <c r="P105" s="16"/>
      <c r="Q105" s="16"/>
      <c r="R105" s="16"/>
      <c r="S105" s="16"/>
      <c r="T105" s="16"/>
      <c r="U105" s="16"/>
      <c r="V105" s="16"/>
      <c r="W105" s="16"/>
      <c r="X105" s="16"/>
      <c r="Y105" s="16"/>
      <c r="Z105" s="16"/>
      <c r="AA105" s="16"/>
      <c r="AB105" s="16"/>
      <c r="AC105" s="16"/>
      <c r="AD105" s="16"/>
      <c r="AE105" s="16"/>
      <c r="AF105" s="16"/>
      <c r="AG105" s="16"/>
      <c r="AH105" s="16"/>
      <c r="AI105" s="16"/>
      <c r="AJ105" s="16"/>
      <c r="AK105" s="16"/>
      <c r="AL105" s="16"/>
      <c r="AM105" s="16"/>
      <c r="AN105" s="16"/>
      <c r="AO105" s="16"/>
    </row>
    <row r="106" spans="2:41" ht="18.75" x14ac:dyDescent="0.3">
      <c r="B106" s="1"/>
      <c r="C106" s="1"/>
      <c r="D106" s="1"/>
      <c r="E106" s="1"/>
      <c r="F106" s="1"/>
      <c r="G106" s="1"/>
      <c r="H106" s="1"/>
      <c r="I106" s="1"/>
      <c r="J106" s="1"/>
      <c r="K106" s="1"/>
      <c r="L106" s="1"/>
      <c r="M106" s="1"/>
      <c r="O106" s="16"/>
      <c r="P106" s="16"/>
      <c r="Q106" s="16"/>
      <c r="R106" s="16"/>
      <c r="S106" s="16"/>
      <c r="T106" s="16"/>
      <c r="U106" s="16"/>
      <c r="V106" s="16"/>
      <c r="W106" s="16"/>
      <c r="X106" s="16"/>
      <c r="Y106" s="16"/>
      <c r="Z106" s="16"/>
      <c r="AA106" s="16"/>
      <c r="AB106" s="16"/>
      <c r="AC106" s="16"/>
      <c r="AD106" s="16"/>
      <c r="AE106" s="16"/>
      <c r="AF106" s="16"/>
      <c r="AG106" s="16"/>
      <c r="AH106" s="16"/>
      <c r="AI106" s="16"/>
      <c r="AJ106" s="16"/>
      <c r="AK106" s="16"/>
      <c r="AL106" s="16"/>
      <c r="AM106" s="16"/>
      <c r="AN106" s="16"/>
      <c r="AO106" s="16"/>
    </row>
    <row r="107" spans="2:41" ht="18.75" x14ac:dyDescent="0.3">
      <c r="B107" s="1"/>
      <c r="C107" s="1"/>
      <c r="D107" s="1"/>
      <c r="E107" s="1"/>
      <c r="F107" s="1"/>
      <c r="G107" s="1"/>
      <c r="H107" s="1"/>
      <c r="I107" s="1"/>
      <c r="J107" s="1"/>
      <c r="K107" s="1"/>
      <c r="L107" s="1"/>
      <c r="M107" s="1"/>
      <c r="O107" s="16"/>
      <c r="P107" s="16"/>
      <c r="Q107" s="16"/>
      <c r="R107" s="16"/>
      <c r="S107" s="16"/>
      <c r="T107" s="16"/>
      <c r="U107" s="16"/>
      <c r="V107" s="16"/>
      <c r="W107" s="16"/>
      <c r="X107" s="16"/>
      <c r="Y107" s="16"/>
      <c r="Z107" s="16"/>
      <c r="AA107" s="16"/>
      <c r="AB107" s="16"/>
      <c r="AC107" s="16"/>
      <c r="AD107" s="16"/>
      <c r="AE107" s="16"/>
      <c r="AF107" s="16"/>
      <c r="AG107" s="16"/>
      <c r="AH107" s="16"/>
      <c r="AI107" s="16"/>
      <c r="AJ107" s="16"/>
      <c r="AK107" s="16"/>
      <c r="AL107" s="16"/>
      <c r="AM107" s="16"/>
      <c r="AN107" s="16"/>
      <c r="AO107" s="16"/>
    </row>
    <row r="108" spans="2:41" ht="18.75" x14ac:dyDescent="0.3">
      <c r="B108" s="1"/>
      <c r="C108" s="1"/>
      <c r="D108" s="1"/>
      <c r="E108" s="1"/>
      <c r="F108" s="1"/>
      <c r="G108" s="1"/>
      <c r="H108" s="1"/>
      <c r="I108" s="1"/>
      <c r="J108" s="1"/>
      <c r="K108" s="1"/>
      <c r="L108" s="1"/>
      <c r="M108" s="1"/>
      <c r="O108" s="16"/>
      <c r="P108" s="16"/>
      <c r="Q108" s="16"/>
      <c r="R108" s="16"/>
      <c r="S108" s="16"/>
      <c r="T108" s="16"/>
      <c r="U108" s="16"/>
      <c r="V108" s="16"/>
      <c r="W108" s="16"/>
      <c r="X108" s="16"/>
      <c r="Y108" s="16"/>
      <c r="Z108" s="16"/>
      <c r="AA108" s="16"/>
      <c r="AB108" s="16"/>
      <c r="AC108" s="16"/>
      <c r="AD108" s="16"/>
      <c r="AE108" s="16"/>
      <c r="AF108" s="16"/>
      <c r="AG108" s="16"/>
      <c r="AH108" s="16"/>
      <c r="AI108" s="16"/>
      <c r="AJ108" s="16"/>
      <c r="AK108" s="16"/>
      <c r="AL108" s="16"/>
      <c r="AM108" s="16"/>
      <c r="AN108" s="16"/>
      <c r="AO108" s="16"/>
    </row>
    <row r="109" spans="2:41" ht="18.75" x14ac:dyDescent="0.3">
      <c r="B109" s="1"/>
      <c r="C109" s="1"/>
      <c r="D109" s="1"/>
      <c r="E109" s="1"/>
      <c r="F109" s="1"/>
      <c r="G109" s="1"/>
      <c r="H109" s="1"/>
      <c r="I109" s="1"/>
      <c r="J109" s="1"/>
      <c r="K109" s="1"/>
      <c r="L109" s="1"/>
      <c r="M109" s="1"/>
      <c r="O109" s="16"/>
      <c r="P109" s="16"/>
      <c r="Q109" s="16"/>
      <c r="R109" s="16"/>
      <c r="S109" s="16"/>
      <c r="T109" s="16"/>
      <c r="U109" s="16"/>
      <c r="V109" s="16"/>
      <c r="W109" s="16"/>
      <c r="X109" s="16"/>
      <c r="Y109" s="16"/>
      <c r="Z109" s="16"/>
      <c r="AA109" s="16"/>
      <c r="AB109" s="16"/>
      <c r="AC109" s="16"/>
      <c r="AD109" s="16"/>
      <c r="AE109" s="16"/>
      <c r="AF109" s="16"/>
      <c r="AG109" s="16"/>
      <c r="AH109" s="16"/>
      <c r="AI109" s="16"/>
      <c r="AJ109" s="16"/>
      <c r="AK109" s="16"/>
      <c r="AL109" s="16"/>
      <c r="AM109" s="16"/>
      <c r="AN109" s="16"/>
      <c r="AO109" s="16"/>
    </row>
    <row r="110" spans="2:41" ht="18.75" x14ac:dyDescent="0.3">
      <c r="B110" s="1"/>
      <c r="C110" s="1"/>
      <c r="D110" s="1"/>
      <c r="E110" s="1"/>
      <c r="F110" s="1"/>
      <c r="G110" s="1"/>
      <c r="H110" s="1"/>
      <c r="I110" s="1"/>
      <c r="J110" s="1"/>
      <c r="K110" s="1"/>
      <c r="L110" s="1"/>
      <c r="M110" s="1"/>
      <c r="O110" s="16"/>
      <c r="P110" s="16"/>
      <c r="Q110" s="16"/>
      <c r="R110" s="16"/>
      <c r="S110" s="16"/>
      <c r="T110" s="16"/>
      <c r="U110" s="16"/>
      <c r="V110" s="16"/>
      <c r="W110" s="16"/>
      <c r="X110" s="16"/>
      <c r="Y110" s="16"/>
      <c r="Z110" s="16"/>
      <c r="AA110" s="16"/>
      <c r="AB110" s="16"/>
      <c r="AC110" s="16"/>
      <c r="AD110" s="16"/>
      <c r="AE110" s="16"/>
      <c r="AF110" s="16"/>
      <c r="AG110" s="16"/>
      <c r="AH110" s="16"/>
      <c r="AI110" s="16"/>
      <c r="AJ110" s="16"/>
      <c r="AK110" s="16"/>
      <c r="AL110" s="16"/>
      <c r="AM110" s="16"/>
      <c r="AN110" s="16"/>
      <c r="AO110" s="16"/>
    </row>
    <row r="111" spans="2:41" ht="18.75" x14ac:dyDescent="0.3">
      <c r="B111" s="1"/>
      <c r="C111" s="1"/>
      <c r="D111" s="1"/>
      <c r="E111" s="1"/>
      <c r="F111" s="1"/>
      <c r="G111" s="1"/>
      <c r="H111" s="1"/>
      <c r="I111" s="1"/>
      <c r="J111" s="1"/>
      <c r="K111" s="1"/>
      <c r="L111" s="1"/>
      <c r="M111" s="1"/>
      <c r="O111" s="16"/>
      <c r="P111" s="16"/>
      <c r="Q111" s="16"/>
      <c r="R111" s="16"/>
      <c r="S111" s="16"/>
      <c r="T111" s="16"/>
      <c r="U111" s="16"/>
      <c r="V111" s="16"/>
      <c r="W111" s="16"/>
      <c r="X111" s="16"/>
      <c r="Y111" s="16"/>
      <c r="Z111" s="16"/>
      <c r="AA111" s="16"/>
      <c r="AB111" s="16"/>
      <c r="AC111" s="16"/>
      <c r="AD111" s="16"/>
      <c r="AE111" s="16"/>
      <c r="AF111" s="16"/>
      <c r="AG111" s="16"/>
      <c r="AH111" s="16"/>
      <c r="AI111" s="16"/>
      <c r="AJ111" s="16"/>
      <c r="AK111" s="16"/>
      <c r="AL111" s="16"/>
      <c r="AM111" s="16"/>
      <c r="AN111" s="16"/>
      <c r="AO111" s="16"/>
    </row>
    <row r="112" spans="2:41" ht="18.75" x14ac:dyDescent="0.3">
      <c r="B112" s="1"/>
      <c r="C112" s="1"/>
      <c r="D112" s="1"/>
      <c r="E112" s="1"/>
      <c r="F112" s="1"/>
      <c r="G112" s="1"/>
      <c r="H112" s="1"/>
      <c r="I112" s="1"/>
      <c r="J112" s="1"/>
      <c r="K112" s="1"/>
      <c r="L112" s="1"/>
      <c r="M112" s="1"/>
      <c r="O112" s="16"/>
      <c r="P112" s="16"/>
      <c r="Q112" s="16"/>
      <c r="R112" s="16"/>
      <c r="S112" s="16"/>
      <c r="T112" s="16"/>
      <c r="U112" s="16"/>
      <c r="V112" s="16"/>
      <c r="W112" s="16"/>
      <c r="X112" s="16"/>
      <c r="Y112" s="16"/>
      <c r="Z112" s="16"/>
      <c r="AA112" s="16"/>
      <c r="AB112" s="16"/>
      <c r="AC112" s="16"/>
      <c r="AD112" s="16"/>
      <c r="AE112" s="16"/>
      <c r="AF112" s="16"/>
      <c r="AG112" s="16"/>
      <c r="AH112" s="16"/>
      <c r="AI112" s="16"/>
      <c r="AJ112" s="16"/>
      <c r="AK112" s="16"/>
      <c r="AL112" s="16"/>
      <c r="AM112" s="16"/>
      <c r="AN112" s="16"/>
      <c r="AO112" s="16"/>
    </row>
    <row r="113" spans="2:41" ht="18.75" x14ac:dyDescent="0.3">
      <c r="B113" s="1"/>
      <c r="C113" s="1"/>
      <c r="D113" s="1"/>
      <c r="E113" s="1"/>
      <c r="F113" s="1"/>
      <c r="G113" s="1"/>
      <c r="H113" s="1"/>
      <c r="I113" s="1"/>
      <c r="J113" s="1"/>
      <c r="K113" s="1"/>
      <c r="L113" s="1"/>
      <c r="M113" s="1"/>
      <c r="O113" s="16"/>
      <c r="P113" s="16"/>
      <c r="Q113" s="16"/>
      <c r="R113" s="16"/>
      <c r="S113" s="16"/>
      <c r="T113" s="16"/>
      <c r="U113" s="16"/>
      <c r="V113" s="16"/>
      <c r="W113" s="16"/>
      <c r="X113" s="16"/>
      <c r="Y113" s="16"/>
      <c r="Z113" s="16"/>
      <c r="AA113" s="16"/>
      <c r="AB113" s="16"/>
      <c r="AC113" s="16"/>
      <c r="AD113" s="16"/>
      <c r="AE113" s="16"/>
      <c r="AF113" s="16"/>
      <c r="AG113" s="16"/>
      <c r="AH113" s="16"/>
      <c r="AI113" s="16"/>
      <c r="AJ113" s="16"/>
      <c r="AK113" s="16"/>
      <c r="AL113" s="16"/>
      <c r="AM113" s="16"/>
      <c r="AN113" s="16"/>
      <c r="AO113" s="16"/>
    </row>
    <row r="114" spans="2:41" ht="18.75" x14ac:dyDescent="0.3">
      <c r="B114" s="1"/>
      <c r="C114" s="1"/>
      <c r="D114" s="1"/>
      <c r="E114" s="1"/>
      <c r="F114" s="1"/>
      <c r="G114" s="1"/>
      <c r="H114" s="1"/>
      <c r="I114" s="1"/>
      <c r="J114" s="1"/>
      <c r="K114" s="1"/>
      <c r="L114" s="1"/>
      <c r="M114" s="1"/>
      <c r="O114" s="16"/>
      <c r="P114" s="16"/>
      <c r="Q114" s="16"/>
      <c r="R114" s="16"/>
      <c r="S114" s="16"/>
      <c r="T114" s="16"/>
      <c r="U114" s="16"/>
      <c r="V114" s="16"/>
      <c r="W114" s="16"/>
      <c r="X114" s="16"/>
      <c r="Y114" s="16"/>
      <c r="Z114" s="16"/>
      <c r="AA114" s="16"/>
      <c r="AB114" s="16"/>
      <c r="AC114" s="16"/>
      <c r="AD114" s="16"/>
      <c r="AE114" s="16"/>
      <c r="AF114" s="16"/>
      <c r="AG114" s="16"/>
      <c r="AH114" s="16"/>
      <c r="AI114" s="16"/>
      <c r="AJ114" s="16"/>
      <c r="AK114" s="16"/>
      <c r="AL114" s="16"/>
      <c r="AM114" s="16"/>
      <c r="AN114" s="16"/>
      <c r="AO114" s="16"/>
    </row>
    <row r="115" spans="2:41" ht="18.75" x14ac:dyDescent="0.3">
      <c r="B115" s="1"/>
      <c r="C115" s="1"/>
      <c r="D115" s="1"/>
      <c r="E115" s="1"/>
      <c r="F115" s="1"/>
      <c r="G115" s="1"/>
      <c r="H115" s="1"/>
      <c r="I115" s="1"/>
      <c r="J115" s="1"/>
      <c r="K115" s="1"/>
      <c r="L115" s="1"/>
      <c r="M115" s="1"/>
      <c r="O115" s="16"/>
      <c r="P115" s="16"/>
      <c r="Q115" s="16"/>
      <c r="R115" s="16"/>
      <c r="S115" s="16"/>
      <c r="T115" s="16"/>
      <c r="U115" s="16"/>
      <c r="V115" s="16"/>
      <c r="W115" s="16"/>
      <c r="X115" s="16"/>
      <c r="Y115" s="16"/>
      <c r="Z115" s="16"/>
      <c r="AA115" s="16"/>
      <c r="AB115" s="16"/>
      <c r="AC115" s="16"/>
      <c r="AD115" s="16"/>
      <c r="AE115" s="16"/>
      <c r="AF115" s="16"/>
      <c r="AG115" s="16"/>
      <c r="AH115" s="16"/>
      <c r="AI115" s="16"/>
      <c r="AJ115" s="16"/>
      <c r="AK115" s="16"/>
      <c r="AL115" s="16"/>
      <c r="AM115" s="16"/>
      <c r="AN115" s="16"/>
      <c r="AO115" s="16"/>
    </row>
    <row r="116" spans="2:41" ht="18.75" x14ac:dyDescent="0.3">
      <c r="B116" s="1"/>
      <c r="C116" s="1"/>
      <c r="D116" s="1"/>
      <c r="E116" s="1"/>
      <c r="F116" s="1"/>
      <c r="G116" s="1"/>
      <c r="H116" s="1"/>
      <c r="I116" s="1"/>
      <c r="J116" s="1"/>
      <c r="K116" s="1"/>
      <c r="L116" s="1"/>
      <c r="M116" s="1"/>
      <c r="O116" s="16"/>
      <c r="P116" s="16"/>
      <c r="Q116" s="16"/>
      <c r="R116" s="16"/>
      <c r="S116" s="16"/>
      <c r="T116" s="16"/>
      <c r="U116" s="16"/>
      <c r="V116" s="16"/>
      <c r="W116" s="16"/>
      <c r="X116" s="16"/>
      <c r="Y116" s="16"/>
      <c r="Z116" s="16"/>
      <c r="AA116" s="16"/>
      <c r="AB116" s="16"/>
      <c r="AC116" s="16"/>
      <c r="AD116" s="16"/>
      <c r="AE116" s="16"/>
      <c r="AF116" s="16"/>
      <c r="AG116" s="16"/>
      <c r="AH116" s="16"/>
      <c r="AI116" s="16"/>
      <c r="AJ116" s="16"/>
      <c r="AK116" s="16"/>
      <c r="AL116" s="16"/>
      <c r="AM116" s="16"/>
      <c r="AN116" s="16"/>
      <c r="AO116" s="16"/>
    </row>
    <row r="117" spans="2:41" ht="18.75" x14ac:dyDescent="0.3">
      <c r="B117" s="1"/>
      <c r="C117" s="1"/>
      <c r="D117" s="1"/>
      <c r="E117" s="1"/>
      <c r="F117" s="1"/>
      <c r="G117" s="1"/>
      <c r="H117" s="1"/>
      <c r="I117" s="1"/>
      <c r="J117" s="1"/>
      <c r="K117" s="1"/>
      <c r="L117" s="1"/>
      <c r="M117" s="1"/>
      <c r="O117" s="16"/>
      <c r="P117" s="16"/>
      <c r="Q117" s="16"/>
      <c r="R117" s="16"/>
      <c r="S117" s="16"/>
      <c r="T117" s="16"/>
      <c r="U117" s="16"/>
      <c r="V117" s="16"/>
      <c r="W117" s="16"/>
      <c r="X117" s="16"/>
      <c r="Y117" s="16"/>
      <c r="Z117" s="16"/>
      <c r="AA117" s="16"/>
      <c r="AB117" s="16"/>
      <c r="AC117" s="16"/>
      <c r="AD117" s="16"/>
      <c r="AE117" s="16"/>
      <c r="AF117" s="16"/>
      <c r="AG117" s="16"/>
      <c r="AH117" s="16"/>
      <c r="AI117" s="16"/>
      <c r="AJ117" s="16"/>
      <c r="AK117" s="16"/>
      <c r="AL117" s="16"/>
      <c r="AM117" s="16"/>
      <c r="AN117" s="16"/>
      <c r="AO117" s="16"/>
    </row>
    <row r="118" spans="2:41" ht="18.75" x14ac:dyDescent="0.3">
      <c r="B118" s="1"/>
      <c r="C118" s="1"/>
      <c r="D118" s="1"/>
      <c r="E118" s="1"/>
      <c r="F118" s="1"/>
      <c r="G118" s="1"/>
      <c r="H118" s="1"/>
      <c r="I118" s="1"/>
      <c r="J118" s="1"/>
      <c r="K118" s="1"/>
      <c r="L118" s="1"/>
      <c r="M118" s="1"/>
      <c r="O118" s="16"/>
      <c r="P118" s="16"/>
      <c r="Q118" s="16"/>
      <c r="R118" s="16"/>
      <c r="S118" s="16"/>
      <c r="T118" s="16"/>
      <c r="U118" s="16"/>
      <c r="V118" s="16"/>
      <c r="W118" s="16"/>
      <c r="X118" s="16"/>
      <c r="Y118" s="16"/>
      <c r="Z118" s="16"/>
      <c r="AA118" s="16"/>
      <c r="AB118" s="16"/>
      <c r="AC118" s="16"/>
      <c r="AD118" s="16"/>
      <c r="AE118" s="16"/>
      <c r="AF118" s="16"/>
      <c r="AG118" s="16"/>
      <c r="AH118" s="16"/>
      <c r="AI118" s="16"/>
      <c r="AJ118" s="16"/>
      <c r="AK118" s="16"/>
      <c r="AL118" s="16"/>
      <c r="AM118" s="16"/>
      <c r="AN118" s="16"/>
      <c r="AO118" s="16"/>
    </row>
    <row r="119" spans="2:41" ht="18.75" x14ac:dyDescent="0.3">
      <c r="B119" s="1"/>
      <c r="C119" s="1"/>
      <c r="D119" s="1"/>
      <c r="E119" s="1"/>
      <c r="F119" s="1"/>
      <c r="G119" s="1"/>
      <c r="H119" s="1"/>
      <c r="I119" s="1"/>
      <c r="J119" s="1"/>
      <c r="K119" s="1"/>
      <c r="L119" s="1"/>
      <c r="M119" s="1"/>
      <c r="O119" s="16"/>
      <c r="P119" s="16"/>
      <c r="Q119" s="16"/>
      <c r="R119" s="16"/>
      <c r="S119" s="16"/>
      <c r="T119" s="16"/>
      <c r="U119" s="16"/>
      <c r="V119" s="16"/>
      <c r="W119" s="16"/>
      <c r="X119" s="16"/>
      <c r="Y119" s="16"/>
      <c r="Z119" s="16"/>
      <c r="AA119" s="16"/>
      <c r="AB119" s="16"/>
      <c r="AC119" s="16"/>
      <c r="AD119" s="16"/>
      <c r="AE119" s="16"/>
      <c r="AF119" s="16"/>
      <c r="AG119" s="16"/>
      <c r="AH119" s="16"/>
      <c r="AI119" s="16"/>
      <c r="AJ119" s="16"/>
      <c r="AK119" s="16"/>
      <c r="AL119" s="16"/>
      <c r="AM119" s="16"/>
      <c r="AN119" s="16"/>
      <c r="AO119" s="16"/>
    </row>
    <row r="120" spans="2:41" ht="18.75" x14ac:dyDescent="0.3">
      <c r="B120" s="1"/>
      <c r="C120" s="1"/>
      <c r="D120" s="1"/>
      <c r="E120" s="1"/>
      <c r="F120" s="1"/>
      <c r="G120" s="1"/>
      <c r="H120" s="1"/>
      <c r="I120" s="1"/>
      <c r="J120" s="1"/>
      <c r="K120" s="1"/>
      <c r="L120" s="1"/>
      <c r="M120" s="1"/>
      <c r="O120" s="16"/>
      <c r="P120" s="16"/>
      <c r="Q120" s="16"/>
      <c r="R120" s="16"/>
      <c r="S120" s="16"/>
      <c r="T120" s="16"/>
      <c r="U120" s="16"/>
      <c r="V120" s="16"/>
      <c r="W120" s="16"/>
      <c r="X120" s="16"/>
      <c r="Y120" s="16"/>
      <c r="Z120" s="16"/>
      <c r="AA120" s="16"/>
      <c r="AB120" s="16"/>
      <c r="AC120" s="16"/>
      <c r="AD120" s="16"/>
      <c r="AE120" s="16"/>
      <c r="AF120" s="16"/>
      <c r="AG120" s="16"/>
      <c r="AH120" s="16"/>
      <c r="AI120" s="16"/>
      <c r="AJ120" s="16"/>
      <c r="AK120" s="16"/>
      <c r="AL120" s="16"/>
      <c r="AM120" s="16"/>
      <c r="AN120" s="16"/>
      <c r="AO120" s="16"/>
    </row>
    <row r="121" spans="2:41" ht="18.75" x14ac:dyDescent="0.3">
      <c r="B121" s="1"/>
      <c r="C121" s="1"/>
      <c r="D121" s="1"/>
      <c r="E121" s="1"/>
      <c r="F121" s="1"/>
      <c r="G121" s="1"/>
      <c r="H121" s="1"/>
      <c r="I121" s="1"/>
      <c r="J121" s="1"/>
      <c r="K121" s="1"/>
      <c r="L121" s="1"/>
      <c r="M121" s="1"/>
      <c r="O121" s="16"/>
      <c r="P121" s="16"/>
      <c r="Q121" s="16"/>
      <c r="R121" s="16"/>
      <c r="S121" s="16"/>
      <c r="T121" s="16"/>
      <c r="U121" s="16"/>
      <c r="V121" s="16"/>
      <c r="W121" s="16"/>
      <c r="X121" s="16"/>
      <c r="Y121" s="16"/>
      <c r="Z121" s="16"/>
      <c r="AA121" s="16"/>
      <c r="AB121" s="16"/>
      <c r="AC121" s="16"/>
      <c r="AD121" s="16"/>
      <c r="AE121" s="16"/>
      <c r="AF121" s="16"/>
      <c r="AG121" s="16"/>
      <c r="AH121" s="16"/>
      <c r="AI121" s="16"/>
      <c r="AJ121" s="16"/>
      <c r="AK121" s="16"/>
      <c r="AL121" s="16"/>
      <c r="AM121" s="16"/>
      <c r="AN121" s="16"/>
      <c r="AO121" s="16"/>
    </row>
    <row r="122" spans="2:41" ht="18.75" x14ac:dyDescent="0.3">
      <c r="B122" s="1"/>
      <c r="C122" s="1"/>
      <c r="D122" s="1"/>
      <c r="E122" s="1"/>
      <c r="F122" s="1"/>
      <c r="G122" s="1"/>
      <c r="H122" s="1"/>
      <c r="I122" s="1"/>
      <c r="J122" s="1"/>
      <c r="K122" s="1"/>
      <c r="L122" s="1"/>
      <c r="M122" s="1"/>
      <c r="O122" s="16"/>
      <c r="P122" s="16"/>
      <c r="Q122" s="16"/>
      <c r="R122" s="16"/>
      <c r="S122" s="16"/>
      <c r="T122" s="16"/>
      <c r="U122" s="16"/>
      <c r="V122" s="16"/>
      <c r="W122" s="16"/>
      <c r="X122" s="16"/>
      <c r="Y122" s="16"/>
      <c r="Z122" s="16"/>
      <c r="AA122" s="16"/>
      <c r="AB122" s="16"/>
      <c r="AC122" s="16"/>
      <c r="AD122" s="16"/>
      <c r="AE122" s="16"/>
      <c r="AF122" s="16"/>
      <c r="AG122" s="16"/>
      <c r="AH122" s="16"/>
      <c r="AI122" s="16"/>
      <c r="AJ122" s="16"/>
      <c r="AK122" s="16"/>
      <c r="AL122" s="16"/>
      <c r="AM122" s="16"/>
      <c r="AN122" s="16"/>
      <c r="AO122" s="16"/>
    </row>
    <row r="123" spans="2:41" ht="18.75" x14ac:dyDescent="0.3">
      <c r="B123" s="1"/>
      <c r="C123" s="1"/>
      <c r="D123" s="1"/>
      <c r="E123" s="1"/>
      <c r="F123" s="1"/>
      <c r="G123" s="1"/>
      <c r="H123" s="1"/>
      <c r="I123" s="1"/>
      <c r="J123" s="1"/>
      <c r="K123" s="1"/>
      <c r="L123" s="1"/>
      <c r="M123" s="1"/>
      <c r="O123" s="16"/>
      <c r="P123" s="16"/>
      <c r="Q123" s="16"/>
      <c r="R123" s="16"/>
      <c r="S123" s="16"/>
      <c r="T123" s="16"/>
      <c r="U123" s="16"/>
      <c r="V123" s="16"/>
      <c r="W123" s="16"/>
      <c r="X123" s="16"/>
      <c r="Y123" s="16"/>
      <c r="Z123" s="16"/>
      <c r="AA123" s="16"/>
      <c r="AB123" s="16"/>
      <c r="AC123" s="16"/>
      <c r="AD123" s="16"/>
      <c r="AE123" s="16"/>
      <c r="AF123" s="16"/>
      <c r="AG123" s="16"/>
      <c r="AH123" s="16"/>
      <c r="AI123" s="16"/>
      <c r="AJ123" s="16"/>
      <c r="AK123" s="16"/>
      <c r="AL123" s="16"/>
      <c r="AM123" s="16"/>
      <c r="AN123" s="16"/>
      <c r="AO123" s="16"/>
    </row>
    <row r="124" spans="2:41" ht="18.75" x14ac:dyDescent="0.3">
      <c r="B124" s="1"/>
      <c r="C124" s="1"/>
      <c r="D124" s="1"/>
      <c r="E124" s="1"/>
      <c r="F124" s="1"/>
      <c r="G124" s="1"/>
      <c r="H124" s="1"/>
      <c r="I124" s="1"/>
      <c r="J124" s="1"/>
      <c r="K124" s="1"/>
      <c r="L124" s="1"/>
      <c r="M124" s="1"/>
      <c r="O124" s="16"/>
      <c r="P124" s="16"/>
      <c r="Q124" s="16"/>
      <c r="R124" s="16"/>
      <c r="S124" s="16"/>
      <c r="T124" s="16"/>
      <c r="U124" s="16"/>
      <c r="V124" s="16"/>
      <c r="W124" s="16"/>
      <c r="X124" s="16"/>
      <c r="Y124" s="16"/>
      <c r="Z124" s="16"/>
      <c r="AA124" s="16"/>
      <c r="AB124" s="16"/>
      <c r="AC124" s="16"/>
      <c r="AD124" s="16"/>
      <c r="AE124" s="16"/>
      <c r="AF124" s="16"/>
      <c r="AG124" s="16"/>
      <c r="AH124" s="16"/>
      <c r="AI124" s="16"/>
      <c r="AJ124" s="16"/>
      <c r="AK124" s="16"/>
      <c r="AL124" s="16"/>
      <c r="AM124" s="16"/>
      <c r="AN124" s="16"/>
      <c r="AO124" s="16"/>
    </row>
    <row r="125" spans="2:41" ht="18.75" x14ac:dyDescent="0.3">
      <c r="B125" s="1"/>
      <c r="C125" s="1"/>
      <c r="D125" s="1"/>
      <c r="E125" s="1"/>
      <c r="F125" s="1"/>
      <c r="G125" s="1"/>
      <c r="H125" s="1"/>
      <c r="I125" s="1"/>
      <c r="J125" s="1"/>
      <c r="K125" s="1"/>
      <c r="L125" s="1"/>
      <c r="M125" s="1"/>
      <c r="O125" s="16"/>
      <c r="P125" s="16"/>
      <c r="Q125" s="16"/>
      <c r="R125" s="16"/>
      <c r="S125" s="16"/>
      <c r="T125" s="16"/>
      <c r="U125" s="16"/>
      <c r="V125" s="16"/>
      <c r="W125" s="16"/>
      <c r="X125" s="16"/>
      <c r="Y125" s="16"/>
      <c r="Z125" s="16"/>
      <c r="AA125" s="16"/>
      <c r="AB125" s="16"/>
      <c r="AC125" s="16"/>
      <c r="AD125" s="16"/>
      <c r="AE125" s="16"/>
      <c r="AF125" s="16"/>
      <c r="AG125" s="16"/>
      <c r="AH125" s="16"/>
      <c r="AI125" s="16"/>
      <c r="AJ125" s="16"/>
      <c r="AK125" s="16"/>
      <c r="AL125" s="16"/>
      <c r="AM125" s="16"/>
      <c r="AN125" s="16"/>
      <c r="AO125" s="16"/>
    </row>
    <row r="126" spans="2:41" ht="18.75" x14ac:dyDescent="0.3">
      <c r="B126" s="1"/>
      <c r="C126" s="1"/>
      <c r="D126" s="1"/>
      <c r="E126" s="1"/>
      <c r="F126" s="1"/>
      <c r="G126" s="1"/>
      <c r="H126" s="1"/>
      <c r="I126" s="1"/>
      <c r="J126" s="1"/>
      <c r="K126" s="1"/>
      <c r="L126" s="1"/>
      <c r="M126" s="1"/>
      <c r="O126" s="16"/>
      <c r="P126" s="16"/>
      <c r="Q126" s="16"/>
      <c r="R126" s="16"/>
      <c r="S126" s="16"/>
      <c r="T126" s="16"/>
      <c r="U126" s="16"/>
      <c r="V126" s="16"/>
      <c r="W126" s="16"/>
      <c r="X126" s="16"/>
      <c r="Y126" s="16"/>
      <c r="Z126" s="16"/>
      <c r="AA126" s="16"/>
      <c r="AB126" s="16"/>
      <c r="AC126" s="16"/>
      <c r="AD126" s="16"/>
      <c r="AE126" s="16"/>
      <c r="AF126" s="16"/>
      <c r="AG126" s="16"/>
      <c r="AH126" s="16"/>
      <c r="AI126" s="16"/>
      <c r="AJ126" s="16"/>
      <c r="AK126" s="16"/>
      <c r="AL126" s="16"/>
      <c r="AM126" s="16"/>
      <c r="AN126" s="16"/>
      <c r="AO126" s="16"/>
    </row>
    <row r="127" spans="2:41" ht="18.75" x14ac:dyDescent="0.3">
      <c r="B127" s="1"/>
      <c r="C127" s="1"/>
      <c r="D127" s="1"/>
      <c r="E127" s="1"/>
      <c r="F127" s="1"/>
      <c r="G127" s="1"/>
      <c r="H127" s="1"/>
      <c r="I127" s="1"/>
      <c r="J127" s="1"/>
      <c r="K127" s="1"/>
      <c r="L127" s="1"/>
      <c r="M127" s="1"/>
      <c r="O127" s="16"/>
      <c r="P127" s="16"/>
      <c r="Q127" s="16"/>
      <c r="R127" s="16"/>
      <c r="S127" s="16"/>
      <c r="T127" s="16"/>
      <c r="U127" s="16"/>
      <c r="V127" s="16"/>
      <c r="W127" s="16"/>
      <c r="X127" s="16"/>
      <c r="Y127" s="16"/>
      <c r="Z127" s="16"/>
      <c r="AA127" s="16"/>
      <c r="AB127" s="16"/>
      <c r="AC127" s="16"/>
      <c r="AD127" s="16"/>
      <c r="AE127" s="16"/>
      <c r="AF127" s="16"/>
      <c r="AG127" s="16"/>
      <c r="AH127" s="16"/>
      <c r="AI127" s="16"/>
      <c r="AJ127" s="16"/>
      <c r="AK127" s="16"/>
      <c r="AL127" s="16"/>
      <c r="AM127" s="16"/>
      <c r="AN127" s="16"/>
      <c r="AO127" s="16"/>
    </row>
    <row r="128" spans="2:41" ht="18.75" x14ac:dyDescent="0.3">
      <c r="B128" s="1"/>
      <c r="C128" s="1"/>
      <c r="D128" s="1"/>
      <c r="E128" s="1"/>
      <c r="F128" s="1"/>
      <c r="G128" s="1"/>
      <c r="H128" s="1"/>
      <c r="I128" s="1"/>
      <c r="J128" s="1"/>
      <c r="K128" s="1"/>
      <c r="L128" s="1"/>
      <c r="M128" s="1"/>
      <c r="O128" s="16"/>
      <c r="P128" s="16"/>
      <c r="Q128" s="16"/>
      <c r="R128" s="16"/>
      <c r="S128" s="16"/>
      <c r="T128" s="16"/>
      <c r="U128" s="16"/>
      <c r="V128" s="16"/>
      <c r="W128" s="16"/>
      <c r="X128" s="16"/>
      <c r="Y128" s="16"/>
      <c r="Z128" s="16"/>
      <c r="AA128" s="16"/>
      <c r="AB128" s="16"/>
      <c r="AC128" s="16"/>
      <c r="AD128" s="16"/>
      <c r="AE128" s="16"/>
      <c r="AF128" s="16"/>
      <c r="AG128" s="16"/>
      <c r="AH128" s="16"/>
      <c r="AI128" s="16"/>
      <c r="AJ128" s="16"/>
      <c r="AK128" s="16"/>
      <c r="AL128" s="16"/>
      <c r="AM128" s="16"/>
      <c r="AN128" s="16"/>
      <c r="AO128" s="16"/>
    </row>
    <row r="129" spans="2:41" ht="18.75" x14ac:dyDescent="0.3">
      <c r="B129" s="1"/>
      <c r="C129" s="1"/>
      <c r="D129" s="1"/>
      <c r="E129" s="1"/>
      <c r="F129" s="1"/>
      <c r="G129" s="1"/>
      <c r="H129" s="1"/>
      <c r="I129" s="1"/>
      <c r="J129" s="1"/>
      <c r="K129" s="1"/>
      <c r="L129" s="1"/>
      <c r="M129" s="1"/>
      <c r="O129" s="16"/>
      <c r="P129" s="16"/>
      <c r="Q129" s="16"/>
      <c r="R129" s="16"/>
      <c r="S129" s="16"/>
      <c r="T129" s="16"/>
      <c r="U129" s="16"/>
      <c r="V129" s="16"/>
      <c r="W129" s="16"/>
      <c r="X129" s="16"/>
      <c r="Y129" s="16"/>
      <c r="Z129" s="16"/>
      <c r="AA129" s="16"/>
      <c r="AB129" s="16"/>
      <c r="AC129" s="16"/>
      <c r="AD129" s="16"/>
      <c r="AE129" s="16"/>
      <c r="AF129" s="16"/>
      <c r="AG129" s="16"/>
      <c r="AH129" s="16"/>
      <c r="AI129" s="16"/>
      <c r="AJ129" s="16"/>
      <c r="AK129" s="16"/>
      <c r="AL129" s="16"/>
      <c r="AM129" s="16"/>
      <c r="AN129" s="16"/>
      <c r="AO129" s="16"/>
    </row>
    <row r="130" spans="2:41" ht="18.75" x14ac:dyDescent="0.3">
      <c r="B130" s="1"/>
      <c r="C130" s="1"/>
      <c r="D130" s="1"/>
      <c r="E130" s="1"/>
      <c r="F130" s="1"/>
      <c r="G130" s="1"/>
      <c r="H130" s="1"/>
      <c r="I130" s="1"/>
      <c r="J130" s="1"/>
      <c r="K130" s="1"/>
      <c r="L130" s="1"/>
      <c r="M130" s="1"/>
      <c r="O130" s="16"/>
      <c r="P130" s="16"/>
      <c r="Q130" s="16"/>
      <c r="R130" s="16"/>
      <c r="S130" s="16"/>
      <c r="T130" s="16"/>
      <c r="U130" s="16"/>
      <c r="V130" s="16"/>
      <c r="W130" s="16"/>
      <c r="X130" s="16"/>
      <c r="Y130" s="16"/>
      <c r="Z130" s="16"/>
      <c r="AA130" s="16"/>
      <c r="AB130" s="16"/>
      <c r="AC130" s="16"/>
      <c r="AD130" s="16"/>
      <c r="AE130" s="16"/>
      <c r="AF130" s="16"/>
      <c r="AG130" s="16"/>
      <c r="AH130" s="16"/>
      <c r="AI130" s="16"/>
      <c r="AJ130" s="16"/>
      <c r="AK130" s="16"/>
      <c r="AL130" s="16"/>
      <c r="AM130" s="16"/>
      <c r="AN130" s="16"/>
      <c r="AO130" s="16"/>
    </row>
    <row r="131" spans="2:41" ht="18.75" x14ac:dyDescent="0.3">
      <c r="B131" s="1"/>
      <c r="C131" s="1"/>
      <c r="D131" s="1"/>
      <c r="E131" s="1"/>
      <c r="F131" s="1"/>
      <c r="G131" s="1"/>
      <c r="H131" s="1"/>
      <c r="I131" s="1"/>
      <c r="J131" s="1"/>
      <c r="K131" s="1"/>
      <c r="L131" s="1"/>
      <c r="M131" s="1"/>
      <c r="O131" s="16"/>
      <c r="P131" s="16"/>
      <c r="Q131" s="16"/>
      <c r="R131" s="16"/>
      <c r="S131" s="16"/>
      <c r="T131" s="16"/>
      <c r="U131" s="16"/>
      <c r="V131" s="16"/>
      <c r="W131" s="16"/>
      <c r="X131" s="16"/>
      <c r="Y131" s="16"/>
      <c r="Z131" s="16"/>
      <c r="AA131" s="16"/>
      <c r="AB131" s="16"/>
      <c r="AC131" s="16"/>
      <c r="AD131" s="16"/>
      <c r="AE131" s="16"/>
      <c r="AF131" s="16"/>
      <c r="AG131" s="16"/>
      <c r="AH131" s="16"/>
      <c r="AI131" s="16"/>
      <c r="AJ131" s="16"/>
      <c r="AK131" s="16"/>
      <c r="AL131" s="16"/>
      <c r="AM131" s="16"/>
      <c r="AN131" s="16"/>
      <c r="AO131" s="16"/>
    </row>
    <row r="132" spans="2:41" ht="18.75" x14ac:dyDescent="0.3">
      <c r="B132" s="1"/>
      <c r="C132" s="1"/>
      <c r="D132" s="1"/>
      <c r="E132" s="1"/>
      <c r="F132" s="1"/>
      <c r="G132" s="1"/>
      <c r="H132" s="1"/>
      <c r="I132" s="1"/>
      <c r="J132" s="1"/>
      <c r="K132" s="1"/>
      <c r="L132" s="1"/>
      <c r="M132" s="1"/>
      <c r="O132" s="16"/>
      <c r="P132" s="16"/>
      <c r="Q132" s="16"/>
      <c r="R132" s="16"/>
      <c r="S132" s="16"/>
      <c r="T132" s="16"/>
      <c r="U132" s="16"/>
      <c r="V132" s="16"/>
      <c r="W132" s="16"/>
      <c r="X132" s="16"/>
      <c r="Y132" s="16"/>
      <c r="Z132" s="16"/>
      <c r="AA132" s="16"/>
      <c r="AB132" s="16"/>
      <c r="AC132" s="16"/>
      <c r="AD132" s="16"/>
      <c r="AE132" s="16"/>
      <c r="AF132" s="16"/>
      <c r="AG132" s="16"/>
      <c r="AH132" s="16"/>
      <c r="AI132" s="16"/>
      <c r="AJ132" s="16"/>
      <c r="AK132" s="16"/>
      <c r="AL132" s="16"/>
      <c r="AM132" s="16"/>
      <c r="AN132" s="16"/>
      <c r="AO132" s="16"/>
    </row>
    <row r="133" spans="2:41" ht="18.75" x14ac:dyDescent="0.3">
      <c r="B133" s="1"/>
      <c r="C133" s="1"/>
      <c r="D133" s="1"/>
      <c r="E133" s="1"/>
      <c r="F133" s="1"/>
      <c r="G133" s="1"/>
      <c r="H133" s="1"/>
      <c r="I133" s="1"/>
      <c r="J133" s="1"/>
      <c r="K133" s="1"/>
      <c r="L133" s="1"/>
      <c r="M133" s="1"/>
      <c r="O133" s="16"/>
      <c r="P133" s="16"/>
      <c r="Q133" s="16"/>
      <c r="R133" s="16"/>
      <c r="S133" s="16"/>
      <c r="T133" s="16"/>
      <c r="U133" s="16"/>
      <c r="V133" s="16"/>
      <c r="W133" s="16"/>
      <c r="X133" s="16"/>
      <c r="Y133" s="16"/>
      <c r="Z133" s="16"/>
      <c r="AA133" s="16"/>
      <c r="AB133" s="16"/>
      <c r="AC133" s="16"/>
      <c r="AD133" s="16"/>
      <c r="AE133" s="16"/>
      <c r="AF133" s="16"/>
      <c r="AG133" s="16"/>
      <c r="AH133" s="16"/>
      <c r="AI133" s="16"/>
      <c r="AJ133" s="16"/>
      <c r="AK133" s="16"/>
      <c r="AL133" s="16"/>
      <c r="AM133" s="16"/>
      <c r="AN133" s="16"/>
      <c r="AO133" s="16"/>
    </row>
    <row r="134" spans="2:41" ht="18.75" x14ac:dyDescent="0.3">
      <c r="B134" s="1"/>
      <c r="C134" s="1"/>
      <c r="D134" s="1"/>
      <c r="E134" s="1"/>
      <c r="F134" s="1"/>
      <c r="G134" s="1"/>
      <c r="H134" s="1"/>
      <c r="I134" s="1"/>
      <c r="J134" s="1"/>
      <c r="K134" s="1"/>
      <c r="L134" s="1"/>
      <c r="M134" s="1"/>
      <c r="O134" s="16"/>
      <c r="P134" s="16"/>
      <c r="Q134" s="16"/>
      <c r="R134" s="16"/>
      <c r="S134" s="16"/>
      <c r="T134" s="16"/>
      <c r="U134" s="16"/>
      <c r="V134" s="16"/>
      <c r="W134" s="16"/>
      <c r="X134" s="16"/>
      <c r="Y134" s="16"/>
      <c r="Z134" s="16"/>
      <c r="AA134" s="16"/>
      <c r="AB134" s="16"/>
      <c r="AC134" s="16"/>
      <c r="AD134" s="16"/>
      <c r="AE134" s="16"/>
      <c r="AF134" s="16"/>
      <c r="AG134" s="16"/>
      <c r="AH134" s="16"/>
      <c r="AI134" s="16"/>
      <c r="AJ134" s="16"/>
      <c r="AK134" s="16"/>
      <c r="AL134" s="16"/>
      <c r="AM134" s="16"/>
      <c r="AN134" s="16"/>
      <c r="AO134" s="16"/>
    </row>
    <row r="135" spans="2:41" ht="18.75" x14ac:dyDescent="0.3">
      <c r="B135" s="1"/>
      <c r="C135" s="1"/>
      <c r="D135" s="1"/>
      <c r="E135" s="1"/>
      <c r="F135" s="1"/>
      <c r="G135" s="1"/>
      <c r="H135" s="1"/>
      <c r="I135" s="1"/>
      <c r="J135" s="1"/>
      <c r="K135" s="1"/>
      <c r="L135" s="1"/>
      <c r="M135" s="1"/>
      <c r="O135" s="16"/>
      <c r="P135" s="16"/>
      <c r="Q135" s="16"/>
      <c r="R135" s="16"/>
      <c r="S135" s="16"/>
      <c r="T135" s="16"/>
      <c r="U135" s="16"/>
      <c r="V135" s="16"/>
      <c r="W135" s="16"/>
      <c r="X135" s="16"/>
      <c r="Y135" s="16"/>
      <c r="Z135" s="16"/>
      <c r="AA135" s="16"/>
      <c r="AB135" s="16"/>
      <c r="AC135" s="16"/>
      <c r="AD135" s="16"/>
      <c r="AE135" s="16"/>
      <c r="AF135" s="16"/>
      <c r="AG135" s="16"/>
      <c r="AH135" s="16"/>
      <c r="AI135" s="16"/>
      <c r="AJ135" s="16"/>
      <c r="AK135" s="16"/>
      <c r="AL135" s="16"/>
      <c r="AM135" s="16"/>
      <c r="AN135" s="16"/>
      <c r="AO135" s="16"/>
    </row>
    <row r="136" spans="2:41" ht="18.75" x14ac:dyDescent="0.3">
      <c r="B136" s="1"/>
      <c r="C136" s="1"/>
      <c r="D136" s="1"/>
      <c r="E136" s="1"/>
      <c r="F136" s="1"/>
      <c r="G136" s="1"/>
      <c r="H136" s="1"/>
      <c r="I136" s="1"/>
      <c r="J136" s="1"/>
      <c r="K136" s="1"/>
      <c r="L136" s="1"/>
      <c r="M136" s="1"/>
      <c r="O136" s="16"/>
      <c r="P136" s="16"/>
      <c r="Q136" s="16"/>
      <c r="R136" s="16"/>
      <c r="S136" s="16"/>
      <c r="T136" s="16"/>
      <c r="U136" s="16"/>
      <c r="V136" s="16"/>
      <c r="W136" s="16"/>
      <c r="X136" s="16"/>
      <c r="Y136" s="16"/>
      <c r="Z136" s="16"/>
      <c r="AA136" s="16"/>
      <c r="AB136" s="16"/>
      <c r="AC136" s="16"/>
      <c r="AD136" s="16"/>
      <c r="AE136" s="16"/>
      <c r="AF136" s="16"/>
      <c r="AG136" s="16"/>
      <c r="AH136" s="16"/>
      <c r="AI136" s="16"/>
      <c r="AJ136" s="16"/>
      <c r="AK136" s="16"/>
      <c r="AL136" s="16"/>
      <c r="AM136" s="16"/>
      <c r="AN136" s="16"/>
      <c r="AO136" s="16"/>
    </row>
    <row r="137" spans="2:41" ht="18.75" x14ac:dyDescent="0.3">
      <c r="B137" s="1"/>
      <c r="C137" s="1"/>
      <c r="D137" s="1"/>
      <c r="E137" s="1"/>
      <c r="F137" s="1"/>
      <c r="G137" s="1"/>
      <c r="H137" s="1"/>
      <c r="I137" s="1"/>
      <c r="J137" s="1"/>
      <c r="K137" s="1"/>
      <c r="L137" s="1"/>
      <c r="M137" s="1"/>
      <c r="O137" s="16"/>
      <c r="P137" s="16"/>
      <c r="Q137" s="16"/>
      <c r="R137" s="16"/>
      <c r="S137" s="16"/>
      <c r="T137" s="16"/>
      <c r="U137" s="16"/>
      <c r="V137" s="16"/>
      <c r="W137" s="16"/>
      <c r="X137" s="16"/>
      <c r="Y137" s="16"/>
      <c r="Z137" s="16"/>
      <c r="AA137" s="16"/>
      <c r="AB137" s="16"/>
      <c r="AC137" s="16"/>
      <c r="AD137" s="16"/>
      <c r="AE137" s="16"/>
      <c r="AF137" s="16"/>
      <c r="AG137" s="16"/>
      <c r="AH137" s="16"/>
      <c r="AI137" s="16"/>
      <c r="AJ137" s="16"/>
      <c r="AK137" s="16"/>
      <c r="AL137" s="16"/>
      <c r="AM137" s="16"/>
      <c r="AN137" s="16"/>
      <c r="AO137" s="16"/>
    </row>
    <row r="138" spans="2:41" ht="18.75" x14ac:dyDescent="0.3">
      <c r="B138" s="1"/>
      <c r="C138" s="1"/>
      <c r="D138" s="1"/>
      <c r="E138" s="1"/>
      <c r="F138" s="1"/>
      <c r="G138" s="1"/>
      <c r="H138" s="1"/>
      <c r="I138" s="1"/>
      <c r="J138" s="1"/>
      <c r="K138" s="1"/>
      <c r="L138" s="1"/>
      <c r="M138" s="1"/>
      <c r="O138" s="16"/>
      <c r="P138" s="16"/>
      <c r="Q138" s="16"/>
      <c r="R138" s="16"/>
      <c r="S138" s="16"/>
      <c r="T138" s="16"/>
      <c r="U138" s="16"/>
      <c r="V138" s="16"/>
      <c r="W138" s="16"/>
      <c r="X138" s="16"/>
      <c r="Y138" s="16"/>
      <c r="Z138" s="16"/>
      <c r="AA138" s="16"/>
      <c r="AB138" s="16"/>
      <c r="AC138" s="16"/>
      <c r="AD138" s="16"/>
      <c r="AE138" s="16"/>
      <c r="AF138" s="16"/>
      <c r="AG138" s="16"/>
      <c r="AH138" s="16"/>
      <c r="AI138" s="16"/>
      <c r="AJ138" s="16"/>
      <c r="AK138" s="16"/>
      <c r="AL138" s="16"/>
      <c r="AM138" s="16"/>
      <c r="AN138" s="16"/>
      <c r="AO138" s="16"/>
    </row>
    <row r="139" spans="2:41" ht="18.75" x14ac:dyDescent="0.3">
      <c r="B139" s="1"/>
      <c r="C139" s="1"/>
      <c r="D139" s="1"/>
      <c r="E139" s="1"/>
      <c r="F139" s="1"/>
      <c r="G139" s="1"/>
      <c r="H139" s="1"/>
      <c r="I139" s="1"/>
      <c r="J139" s="1"/>
      <c r="K139" s="1"/>
      <c r="L139" s="1"/>
      <c r="M139" s="1"/>
      <c r="O139" s="16"/>
      <c r="P139" s="16"/>
      <c r="Q139" s="16"/>
      <c r="R139" s="16"/>
      <c r="S139" s="16"/>
      <c r="T139" s="16"/>
      <c r="U139" s="16"/>
      <c r="V139" s="16"/>
      <c r="W139" s="16"/>
      <c r="X139" s="16"/>
      <c r="Y139" s="16"/>
      <c r="Z139" s="16"/>
      <c r="AA139" s="16"/>
      <c r="AB139" s="16"/>
      <c r="AC139" s="16"/>
      <c r="AD139" s="16"/>
      <c r="AE139" s="16"/>
      <c r="AF139" s="16"/>
      <c r="AG139" s="16"/>
      <c r="AH139" s="16"/>
      <c r="AI139" s="16"/>
      <c r="AJ139" s="16"/>
      <c r="AK139" s="16"/>
      <c r="AL139" s="16"/>
      <c r="AM139" s="16"/>
      <c r="AN139" s="16"/>
      <c r="AO139" s="16"/>
    </row>
    <row r="140" spans="2:41" ht="18.75" x14ac:dyDescent="0.3">
      <c r="B140" s="1"/>
      <c r="C140" s="1"/>
      <c r="D140" s="1"/>
      <c r="E140" s="1"/>
      <c r="F140" s="1"/>
      <c r="G140" s="1"/>
      <c r="H140" s="1"/>
      <c r="I140" s="1"/>
      <c r="J140" s="1"/>
      <c r="K140" s="1"/>
      <c r="L140" s="1"/>
      <c r="M140" s="1"/>
      <c r="O140" s="16"/>
      <c r="P140" s="16"/>
      <c r="Q140" s="16"/>
      <c r="R140" s="16"/>
      <c r="S140" s="16"/>
      <c r="T140" s="16"/>
      <c r="U140" s="16"/>
      <c r="V140" s="16"/>
      <c r="W140" s="16"/>
      <c r="X140" s="16"/>
      <c r="Y140" s="16"/>
      <c r="Z140" s="16"/>
      <c r="AA140" s="16"/>
      <c r="AB140" s="16"/>
      <c r="AC140" s="16"/>
      <c r="AD140" s="16"/>
      <c r="AE140" s="16"/>
      <c r="AF140" s="16"/>
      <c r="AG140" s="16"/>
      <c r="AH140" s="16"/>
      <c r="AI140" s="16"/>
      <c r="AJ140" s="16"/>
      <c r="AK140" s="16"/>
      <c r="AL140" s="16"/>
      <c r="AM140" s="16"/>
      <c r="AN140" s="16"/>
      <c r="AO140" s="16"/>
    </row>
    <row r="141" spans="2:41" ht="18.75" x14ac:dyDescent="0.3">
      <c r="B141" s="1"/>
      <c r="C141" s="1"/>
      <c r="D141" s="1"/>
      <c r="E141" s="1"/>
      <c r="F141" s="1"/>
      <c r="G141" s="1"/>
      <c r="H141" s="1"/>
      <c r="I141" s="1"/>
      <c r="J141" s="1"/>
      <c r="K141" s="1"/>
      <c r="L141" s="1"/>
      <c r="M141" s="1"/>
      <c r="O141" s="16"/>
      <c r="P141" s="16"/>
      <c r="Q141" s="16"/>
      <c r="R141" s="16"/>
      <c r="S141" s="16"/>
      <c r="T141" s="16"/>
      <c r="U141" s="16"/>
      <c r="V141" s="16"/>
      <c r="W141" s="16"/>
      <c r="X141" s="16"/>
      <c r="Y141" s="16"/>
      <c r="Z141" s="16"/>
      <c r="AA141" s="16"/>
      <c r="AB141" s="16"/>
      <c r="AC141" s="16"/>
      <c r="AD141" s="16"/>
      <c r="AE141" s="16"/>
      <c r="AF141" s="16"/>
      <c r="AG141" s="16"/>
      <c r="AH141" s="16"/>
      <c r="AI141" s="16"/>
      <c r="AJ141" s="16"/>
      <c r="AK141" s="16"/>
      <c r="AL141" s="16"/>
      <c r="AM141" s="16"/>
      <c r="AN141" s="16"/>
      <c r="AO141" s="16"/>
    </row>
    <row r="142" spans="2:41" ht="18.75" x14ac:dyDescent="0.3">
      <c r="B142" s="1"/>
      <c r="C142" s="1"/>
      <c r="D142" s="1"/>
      <c r="E142" s="1"/>
      <c r="F142" s="1"/>
      <c r="G142" s="1"/>
      <c r="H142" s="1"/>
      <c r="I142" s="1"/>
      <c r="J142" s="1"/>
      <c r="K142" s="1"/>
      <c r="L142" s="1"/>
      <c r="M142" s="1"/>
      <c r="O142" s="16"/>
      <c r="P142" s="16"/>
      <c r="Q142" s="16"/>
      <c r="R142" s="16"/>
      <c r="S142" s="16"/>
      <c r="T142" s="16"/>
      <c r="U142" s="16"/>
      <c r="V142" s="16"/>
      <c r="W142" s="16"/>
      <c r="X142" s="16"/>
      <c r="Y142" s="16"/>
      <c r="Z142" s="16"/>
      <c r="AA142" s="16"/>
      <c r="AB142" s="16"/>
      <c r="AC142" s="16"/>
      <c r="AD142" s="16"/>
      <c r="AE142" s="16"/>
      <c r="AF142" s="16"/>
      <c r="AG142" s="16"/>
      <c r="AH142" s="16"/>
      <c r="AI142" s="16"/>
      <c r="AJ142" s="16"/>
      <c r="AK142" s="16"/>
      <c r="AL142" s="16"/>
      <c r="AM142" s="16"/>
      <c r="AN142" s="16"/>
      <c r="AO142" s="16"/>
    </row>
    <row r="143" spans="2:41" ht="18.75" x14ac:dyDescent="0.3">
      <c r="B143" s="1"/>
      <c r="C143" s="1"/>
      <c r="D143" s="1"/>
      <c r="E143" s="1"/>
      <c r="F143" s="1"/>
      <c r="G143" s="1"/>
      <c r="H143" s="1"/>
      <c r="I143" s="1"/>
      <c r="J143" s="1"/>
      <c r="K143" s="1"/>
      <c r="L143" s="1"/>
      <c r="M143" s="1"/>
      <c r="O143" s="16"/>
      <c r="P143" s="16"/>
      <c r="Q143" s="16"/>
      <c r="R143" s="16"/>
      <c r="S143" s="16"/>
      <c r="T143" s="16"/>
      <c r="U143" s="16"/>
      <c r="V143" s="16"/>
      <c r="W143" s="16"/>
      <c r="X143" s="16"/>
      <c r="Y143" s="16"/>
      <c r="Z143" s="16"/>
      <c r="AA143" s="16"/>
      <c r="AB143" s="16"/>
      <c r="AC143" s="16"/>
      <c r="AD143" s="16"/>
      <c r="AE143" s="16"/>
      <c r="AF143" s="16"/>
      <c r="AG143" s="16"/>
      <c r="AH143" s="16"/>
      <c r="AI143" s="16"/>
      <c r="AJ143" s="16"/>
      <c r="AK143" s="16"/>
      <c r="AL143" s="16"/>
      <c r="AM143" s="16"/>
      <c r="AN143" s="16"/>
      <c r="AO143" s="16"/>
    </row>
    <row r="144" spans="2:41" ht="18.75" x14ac:dyDescent="0.3">
      <c r="B144" s="1"/>
      <c r="C144" s="1"/>
      <c r="D144" s="1"/>
      <c r="E144" s="1"/>
      <c r="F144" s="1"/>
      <c r="G144" s="1"/>
      <c r="H144" s="1"/>
      <c r="I144" s="1"/>
      <c r="J144" s="1"/>
      <c r="K144" s="1"/>
      <c r="L144" s="1"/>
      <c r="M144" s="1"/>
      <c r="O144" s="16"/>
      <c r="P144" s="16"/>
      <c r="Q144" s="16"/>
      <c r="R144" s="16"/>
      <c r="S144" s="16"/>
      <c r="T144" s="16"/>
      <c r="U144" s="16"/>
      <c r="V144" s="16"/>
      <c r="W144" s="16"/>
      <c r="X144" s="16"/>
      <c r="Y144" s="16"/>
      <c r="Z144" s="16"/>
      <c r="AA144" s="16"/>
      <c r="AB144" s="16"/>
      <c r="AC144" s="16"/>
      <c r="AD144" s="16"/>
      <c r="AE144" s="16"/>
      <c r="AF144" s="16"/>
      <c r="AG144" s="16"/>
      <c r="AH144" s="16"/>
      <c r="AI144" s="16"/>
      <c r="AJ144" s="16"/>
      <c r="AK144" s="16"/>
      <c r="AL144" s="16"/>
      <c r="AM144" s="16"/>
      <c r="AN144" s="16"/>
      <c r="AO144" s="16"/>
    </row>
    <row r="145" spans="2:41" ht="18.75" x14ac:dyDescent="0.3">
      <c r="B145" s="1"/>
      <c r="C145" s="1"/>
      <c r="D145" s="1"/>
      <c r="E145" s="1"/>
      <c r="F145" s="1"/>
      <c r="G145" s="1"/>
      <c r="H145" s="1"/>
      <c r="I145" s="1"/>
      <c r="J145" s="1"/>
      <c r="K145" s="1"/>
      <c r="L145" s="1"/>
      <c r="M145" s="1"/>
      <c r="O145" s="16"/>
      <c r="P145" s="16"/>
      <c r="Q145" s="16"/>
      <c r="R145" s="16"/>
      <c r="S145" s="16"/>
      <c r="T145" s="16"/>
      <c r="U145" s="16"/>
      <c r="V145" s="16"/>
      <c r="W145" s="16"/>
      <c r="X145" s="16"/>
      <c r="Y145" s="16"/>
      <c r="Z145" s="16"/>
      <c r="AA145" s="16"/>
      <c r="AB145" s="16"/>
      <c r="AC145" s="16"/>
      <c r="AD145" s="16"/>
      <c r="AE145" s="16"/>
      <c r="AF145" s="16"/>
      <c r="AG145" s="16"/>
      <c r="AH145" s="16"/>
      <c r="AI145" s="16"/>
      <c r="AJ145" s="16"/>
      <c r="AK145" s="16"/>
      <c r="AL145" s="16"/>
      <c r="AM145" s="16"/>
      <c r="AN145" s="16"/>
      <c r="AO145" s="16"/>
    </row>
    <row r="146" spans="2:41" ht="18.75" x14ac:dyDescent="0.3">
      <c r="B146" s="1"/>
      <c r="C146" s="1"/>
      <c r="D146" s="1"/>
      <c r="E146" s="1"/>
      <c r="F146" s="1"/>
      <c r="G146" s="1"/>
      <c r="H146" s="1"/>
      <c r="I146" s="1"/>
      <c r="J146" s="1"/>
      <c r="K146" s="1"/>
      <c r="L146" s="1"/>
      <c r="M146" s="1"/>
      <c r="O146" s="16"/>
      <c r="P146" s="16"/>
      <c r="Q146" s="16"/>
      <c r="R146" s="16"/>
      <c r="S146" s="16"/>
      <c r="T146" s="16"/>
      <c r="U146" s="16"/>
      <c r="V146" s="16"/>
      <c r="W146" s="16"/>
      <c r="X146" s="16"/>
      <c r="Y146" s="16"/>
      <c r="Z146" s="16"/>
      <c r="AA146" s="16"/>
      <c r="AB146" s="16"/>
      <c r="AC146" s="16"/>
      <c r="AD146" s="16"/>
      <c r="AE146" s="16"/>
      <c r="AF146" s="16"/>
      <c r="AG146" s="16"/>
      <c r="AH146" s="16"/>
      <c r="AI146" s="16"/>
      <c r="AJ146" s="16"/>
      <c r="AK146" s="16"/>
      <c r="AL146" s="16"/>
      <c r="AM146" s="16"/>
      <c r="AN146" s="16"/>
      <c r="AO146" s="16"/>
    </row>
    <row r="147" spans="2:41" ht="18.75" x14ac:dyDescent="0.3">
      <c r="B147" s="1"/>
      <c r="C147" s="1"/>
      <c r="D147" s="1"/>
      <c r="E147" s="1"/>
      <c r="F147" s="1"/>
      <c r="G147" s="1"/>
      <c r="H147" s="1"/>
      <c r="I147" s="1"/>
      <c r="J147" s="1"/>
      <c r="K147" s="1"/>
      <c r="L147" s="1"/>
      <c r="M147" s="1"/>
      <c r="O147" s="16"/>
      <c r="P147" s="16"/>
      <c r="Q147" s="16"/>
      <c r="R147" s="16"/>
      <c r="S147" s="16"/>
      <c r="T147" s="16"/>
      <c r="U147" s="16"/>
      <c r="V147" s="16"/>
      <c r="W147" s="16"/>
      <c r="X147" s="16"/>
      <c r="Y147" s="16"/>
      <c r="Z147" s="16"/>
      <c r="AA147" s="16"/>
      <c r="AB147" s="16"/>
      <c r="AC147" s="16"/>
      <c r="AD147" s="16"/>
      <c r="AE147" s="16"/>
      <c r="AF147" s="16"/>
      <c r="AG147" s="16"/>
      <c r="AH147" s="16"/>
      <c r="AI147" s="16"/>
      <c r="AJ147" s="16"/>
      <c r="AK147" s="16"/>
      <c r="AL147" s="16"/>
      <c r="AM147" s="16"/>
      <c r="AN147" s="16"/>
      <c r="AO147" s="16"/>
    </row>
    <row r="148" spans="2:41" ht="18.75" x14ac:dyDescent="0.3">
      <c r="B148" s="1"/>
      <c r="C148" s="1"/>
      <c r="D148" s="1"/>
      <c r="E148" s="1"/>
      <c r="F148" s="1"/>
      <c r="G148" s="1"/>
      <c r="H148" s="1"/>
      <c r="I148" s="1"/>
      <c r="J148" s="1"/>
      <c r="K148" s="1"/>
      <c r="L148" s="1"/>
      <c r="M148" s="1"/>
      <c r="O148" s="16"/>
      <c r="P148" s="16"/>
      <c r="Q148" s="16"/>
      <c r="R148" s="16"/>
      <c r="S148" s="16"/>
      <c r="T148" s="16"/>
      <c r="U148" s="16"/>
      <c r="V148" s="16"/>
      <c r="W148" s="16"/>
      <c r="X148" s="16"/>
      <c r="Y148" s="16"/>
      <c r="Z148" s="16"/>
      <c r="AA148" s="16"/>
      <c r="AB148" s="16"/>
      <c r="AC148" s="16"/>
      <c r="AD148" s="16"/>
      <c r="AE148" s="16"/>
      <c r="AF148" s="16"/>
      <c r="AG148" s="16"/>
      <c r="AH148" s="16"/>
      <c r="AI148" s="16"/>
      <c r="AJ148" s="16"/>
      <c r="AK148" s="16"/>
      <c r="AL148" s="16"/>
      <c r="AM148" s="16"/>
      <c r="AN148" s="16"/>
      <c r="AO148" s="16"/>
    </row>
    <row r="149" spans="2:41" ht="18.75" x14ac:dyDescent="0.3">
      <c r="B149" s="1"/>
      <c r="C149" s="1"/>
      <c r="D149" s="1"/>
      <c r="E149" s="1"/>
      <c r="F149" s="1"/>
      <c r="G149" s="1"/>
      <c r="H149" s="1"/>
      <c r="I149" s="1"/>
      <c r="J149" s="1"/>
      <c r="K149" s="1"/>
      <c r="L149" s="1"/>
      <c r="M149" s="1"/>
      <c r="O149" s="16"/>
      <c r="P149" s="16"/>
      <c r="Q149" s="16"/>
      <c r="R149" s="16"/>
      <c r="S149" s="16"/>
      <c r="T149" s="16"/>
      <c r="U149" s="16"/>
      <c r="V149" s="16"/>
      <c r="W149" s="16"/>
      <c r="X149" s="16"/>
      <c r="Y149" s="16"/>
      <c r="Z149" s="16"/>
      <c r="AA149" s="16"/>
      <c r="AB149" s="16"/>
      <c r="AC149" s="16"/>
      <c r="AD149" s="16"/>
      <c r="AE149" s="16"/>
      <c r="AF149" s="16"/>
      <c r="AG149" s="16"/>
      <c r="AH149" s="16"/>
      <c r="AI149" s="16"/>
      <c r="AJ149" s="16"/>
      <c r="AK149" s="16"/>
      <c r="AL149" s="16"/>
      <c r="AM149" s="16"/>
      <c r="AN149" s="16"/>
      <c r="AO149" s="16"/>
    </row>
    <row r="150" spans="2:41" ht="18.75" x14ac:dyDescent="0.3">
      <c r="B150" s="1"/>
      <c r="C150" s="1"/>
      <c r="D150" s="1"/>
      <c r="E150" s="1"/>
      <c r="F150" s="1"/>
      <c r="G150" s="1"/>
      <c r="H150" s="1"/>
      <c r="I150" s="1"/>
      <c r="J150" s="1"/>
      <c r="K150" s="1"/>
      <c r="L150" s="1"/>
      <c r="M150" s="1"/>
      <c r="O150" s="16"/>
      <c r="P150" s="16"/>
      <c r="Q150" s="16"/>
      <c r="R150" s="16"/>
      <c r="S150" s="16"/>
      <c r="T150" s="16"/>
      <c r="U150" s="16"/>
      <c r="V150" s="16"/>
      <c r="W150" s="16"/>
      <c r="X150" s="16"/>
      <c r="Y150" s="16"/>
      <c r="Z150" s="16"/>
      <c r="AA150" s="16"/>
      <c r="AB150" s="16"/>
      <c r="AC150" s="16"/>
      <c r="AD150" s="16"/>
      <c r="AE150" s="16"/>
      <c r="AF150" s="16"/>
      <c r="AG150" s="16"/>
      <c r="AH150" s="16"/>
      <c r="AI150" s="16"/>
      <c r="AJ150" s="16"/>
      <c r="AK150" s="16"/>
      <c r="AL150" s="16"/>
      <c r="AM150" s="16"/>
      <c r="AN150" s="16"/>
      <c r="AO150" s="16"/>
    </row>
    <row r="151" spans="2:41" ht="18.75" x14ac:dyDescent="0.3">
      <c r="B151" s="1"/>
      <c r="C151" s="1"/>
      <c r="D151" s="1"/>
      <c r="E151" s="1"/>
      <c r="F151" s="1"/>
      <c r="G151" s="1"/>
      <c r="H151" s="1"/>
      <c r="I151" s="1"/>
      <c r="J151" s="1"/>
      <c r="K151" s="1"/>
      <c r="L151" s="1"/>
      <c r="M151" s="1"/>
      <c r="O151" s="16"/>
      <c r="P151" s="16"/>
      <c r="Q151" s="16"/>
      <c r="R151" s="16"/>
      <c r="S151" s="16"/>
      <c r="T151" s="16"/>
      <c r="U151" s="16"/>
      <c r="V151" s="16"/>
      <c r="W151" s="16"/>
      <c r="X151" s="16"/>
      <c r="Y151" s="16"/>
      <c r="Z151" s="16"/>
      <c r="AA151" s="16"/>
      <c r="AB151" s="16"/>
      <c r="AC151" s="16"/>
      <c r="AD151" s="16"/>
      <c r="AE151" s="16"/>
      <c r="AF151" s="16"/>
      <c r="AG151" s="16"/>
      <c r="AH151" s="16"/>
      <c r="AI151" s="16"/>
      <c r="AJ151" s="16"/>
      <c r="AK151" s="16"/>
      <c r="AL151" s="16"/>
      <c r="AM151" s="16"/>
      <c r="AN151" s="16"/>
      <c r="AO151" s="16"/>
    </row>
    <row r="152" spans="2:41" ht="18.75" x14ac:dyDescent="0.3">
      <c r="B152" s="1"/>
      <c r="C152" s="1"/>
      <c r="D152" s="1"/>
      <c r="E152" s="1"/>
      <c r="F152" s="1"/>
      <c r="G152" s="1"/>
      <c r="H152" s="1"/>
      <c r="I152" s="1"/>
      <c r="J152" s="1"/>
      <c r="K152" s="1"/>
      <c r="L152" s="1"/>
      <c r="M152" s="1"/>
      <c r="O152" s="16"/>
      <c r="P152" s="16"/>
      <c r="Q152" s="16"/>
      <c r="R152" s="16"/>
      <c r="S152" s="16"/>
      <c r="T152" s="16"/>
      <c r="U152" s="16"/>
      <c r="V152" s="16"/>
      <c r="W152" s="16"/>
      <c r="X152" s="16"/>
      <c r="Y152" s="16"/>
      <c r="Z152" s="16"/>
      <c r="AA152" s="16"/>
      <c r="AB152" s="16"/>
      <c r="AC152" s="16"/>
      <c r="AD152" s="16"/>
      <c r="AE152" s="16"/>
      <c r="AF152" s="16"/>
      <c r="AG152" s="16"/>
      <c r="AH152" s="16"/>
      <c r="AI152" s="16"/>
      <c r="AJ152" s="16"/>
      <c r="AK152" s="16"/>
      <c r="AL152" s="16"/>
      <c r="AM152" s="16"/>
      <c r="AN152" s="16"/>
      <c r="AO152" s="16"/>
    </row>
    <row r="153" spans="2:41" ht="18.75" x14ac:dyDescent="0.3">
      <c r="B153" s="1"/>
      <c r="C153" s="1"/>
      <c r="D153" s="1"/>
      <c r="E153" s="1"/>
      <c r="F153" s="1"/>
      <c r="G153" s="1"/>
      <c r="H153" s="1"/>
      <c r="I153" s="1"/>
      <c r="J153" s="1"/>
      <c r="K153" s="1"/>
      <c r="L153" s="1"/>
      <c r="M153" s="1"/>
      <c r="O153" s="16"/>
      <c r="P153" s="16"/>
      <c r="Q153" s="16"/>
      <c r="R153" s="16"/>
      <c r="S153" s="16"/>
      <c r="T153" s="16"/>
      <c r="U153" s="16"/>
      <c r="V153" s="16"/>
      <c r="W153" s="16"/>
      <c r="X153" s="16"/>
      <c r="Y153" s="16"/>
      <c r="Z153" s="16"/>
      <c r="AA153" s="16"/>
      <c r="AB153" s="16"/>
      <c r="AC153" s="16"/>
      <c r="AD153" s="16"/>
      <c r="AE153" s="16"/>
      <c r="AF153" s="16"/>
      <c r="AG153" s="16"/>
      <c r="AH153" s="16"/>
      <c r="AI153" s="16"/>
      <c r="AJ153" s="16"/>
      <c r="AK153" s="16"/>
      <c r="AL153" s="16"/>
      <c r="AM153" s="16"/>
      <c r="AN153" s="16"/>
      <c r="AO153" s="16"/>
    </row>
    <row r="154" spans="2:41" ht="18.75" x14ac:dyDescent="0.3">
      <c r="B154" s="1"/>
      <c r="C154" s="1"/>
      <c r="D154" s="1"/>
      <c r="E154" s="1"/>
      <c r="F154" s="1"/>
      <c r="G154" s="1"/>
      <c r="H154" s="1"/>
      <c r="I154" s="1"/>
      <c r="J154" s="1"/>
      <c r="K154" s="1"/>
      <c r="L154" s="1"/>
      <c r="M154" s="1"/>
      <c r="O154" s="16"/>
      <c r="P154" s="16"/>
      <c r="Q154" s="16"/>
      <c r="R154" s="16"/>
      <c r="S154" s="16"/>
      <c r="T154" s="16"/>
      <c r="U154" s="16"/>
      <c r="V154" s="16"/>
      <c r="W154" s="16"/>
      <c r="X154" s="16"/>
      <c r="Y154" s="16"/>
      <c r="Z154" s="16"/>
      <c r="AA154" s="16"/>
      <c r="AB154" s="16"/>
      <c r="AC154" s="16"/>
      <c r="AD154" s="16"/>
      <c r="AE154" s="16"/>
      <c r="AF154" s="16"/>
      <c r="AG154" s="16"/>
      <c r="AH154" s="16"/>
      <c r="AI154" s="16"/>
      <c r="AJ154" s="16"/>
      <c r="AK154" s="16"/>
      <c r="AL154" s="16"/>
      <c r="AM154" s="16"/>
      <c r="AN154" s="16"/>
      <c r="AO154" s="16"/>
    </row>
    <row r="155" spans="2:41" ht="18.75" x14ac:dyDescent="0.3">
      <c r="B155" s="1"/>
      <c r="C155" s="1"/>
      <c r="D155" s="1"/>
      <c r="E155" s="1"/>
      <c r="F155" s="1"/>
      <c r="G155" s="1"/>
      <c r="H155" s="1"/>
      <c r="I155" s="1"/>
      <c r="J155" s="1"/>
      <c r="K155" s="1"/>
      <c r="L155" s="1"/>
      <c r="M155" s="1"/>
      <c r="O155" s="16"/>
      <c r="P155" s="16"/>
      <c r="Q155" s="16"/>
      <c r="R155" s="16"/>
      <c r="S155" s="16"/>
      <c r="T155" s="16"/>
      <c r="U155" s="16"/>
      <c r="V155" s="16"/>
      <c r="W155" s="16"/>
      <c r="X155" s="16"/>
      <c r="Y155" s="16"/>
      <c r="Z155" s="16"/>
      <c r="AA155" s="16"/>
      <c r="AB155" s="16"/>
      <c r="AC155" s="16"/>
      <c r="AD155" s="16"/>
      <c r="AE155" s="16"/>
      <c r="AF155" s="16"/>
      <c r="AG155" s="16"/>
      <c r="AH155" s="16"/>
      <c r="AI155" s="16"/>
      <c r="AJ155" s="16"/>
      <c r="AK155" s="16"/>
      <c r="AL155" s="16"/>
      <c r="AM155" s="16"/>
      <c r="AN155" s="16"/>
      <c r="AO155" s="16"/>
    </row>
    <row r="156" spans="2:41" ht="18.75" x14ac:dyDescent="0.3">
      <c r="B156" s="1"/>
      <c r="C156" s="1"/>
      <c r="D156" s="1"/>
      <c r="E156" s="1"/>
      <c r="F156" s="1"/>
      <c r="G156" s="1"/>
      <c r="H156" s="1"/>
      <c r="I156" s="1"/>
      <c r="J156" s="1"/>
      <c r="K156" s="1"/>
      <c r="L156" s="1"/>
      <c r="M156" s="1"/>
      <c r="O156" s="16"/>
      <c r="P156" s="16"/>
      <c r="Q156" s="16"/>
      <c r="R156" s="16"/>
      <c r="S156" s="16"/>
      <c r="T156" s="16"/>
      <c r="U156" s="16"/>
      <c r="V156" s="16"/>
      <c r="W156" s="16"/>
      <c r="X156" s="16"/>
      <c r="Y156" s="16"/>
      <c r="Z156" s="16"/>
      <c r="AA156" s="16"/>
      <c r="AB156" s="16"/>
      <c r="AC156" s="16"/>
      <c r="AD156" s="16"/>
      <c r="AE156" s="16"/>
      <c r="AF156" s="16"/>
      <c r="AG156" s="16"/>
      <c r="AH156" s="16"/>
      <c r="AI156" s="16"/>
      <c r="AJ156" s="16"/>
      <c r="AK156" s="16"/>
      <c r="AL156" s="16"/>
      <c r="AM156" s="16"/>
      <c r="AN156" s="16"/>
      <c r="AO156" s="16"/>
    </row>
    <row r="157" spans="2:41" ht="18.75" x14ac:dyDescent="0.3">
      <c r="B157" s="1"/>
      <c r="C157" s="1"/>
      <c r="D157" s="1"/>
      <c r="E157" s="1"/>
      <c r="F157" s="1"/>
      <c r="G157" s="1"/>
      <c r="H157" s="1"/>
      <c r="I157" s="1"/>
      <c r="J157" s="1"/>
      <c r="K157" s="1"/>
      <c r="L157" s="1"/>
      <c r="M157" s="1"/>
      <c r="O157" s="16"/>
      <c r="P157" s="16"/>
      <c r="Q157" s="16"/>
      <c r="R157" s="16"/>
      <c r="S157" s="16"/>
      <c r="T157" s="16"/>
      <c r="U157" s="16"/>
      <c r="V157" s="16"/>
      <c r="W157" s="16"/>
      <c r="X157" s="16"/>
      <c r="Y157" s="16"/>
      <c r="Z157" s="16"/>
      <c r="AA157" s="16"/>
      <c r="AB157" s="16"/>
      <c r="AC157" s="16"/>
      <c r="AD157" s="16"/>
      <c r="AE157" s="16"/>
      <c r="AF157" s="16"/>
      <c r="AG157" s="16"/>
      <c r="AH157" s="16"/>
      <c r="AI157" s="16"/>
      <c r="AJ157" s="16"/>
      <c r="AK157" s="16"/>
      <c r="AL157" s="16"/>
      <c r="AM157" s="16"/>
      <c r="AN157" s="16"/>
      <c r="AO157" s="16"/>
    </row>
    <row r="158" spans="2:41" ht="18.75" x14ac:dyDescent="0.3">
      <c r="B158" s="1"/>
      <c r="C158" s="1"/>
      <c r="D158" s="1"/>
      <c r="E158" s="1"/>
      <c r="F158" s="1"/>
      <c r="G158" s="1"/>
      <c r="H158" s="1"/>
      <c r="I158" s="1"/>
      <c r="J158" s="1"/>
      <c r="K158" s="1"/>
      <c r="L158" s="1"/>
      <c r="M158" s="1"/>
      <c r="O158" s="16"/>
      <c r="P158" s="16"/>
      <c r="Q158" s="16"/>
      <c r="R158" s="16"/>
      <c r="S158" s="16"/>
      <c r="T158" s="16"/>
      <c r="U158" s="16"/>
      <c r="V158" s="16"/>
      <c r="W158" s="16"/>
      <c r="X158" s="16"/>
      <c r="Y158" s="16"/>
      <c r="Z158" s="16"/>
      <c r="AA158" s="16"/>
      <c r="AB158" s="16"/>
      <c r="AC158" s="16"/>
      <c r="AD158" s="16"/>
      <c r="AE158" s="16"/>
      <c r="AF158" s="16"/>
      <c r="AG158" s="16"/>
      <c r="AH158" s="16"/>
      <c r="AI158" s="16"/>
      <c r="AJ158" s="16"/>
      <c r="AK158" s="16"/>
      <c r="AL158" s="16"/>
      <c r="AM158" s="16"/>
      <c r="AN158" s="16"/>
      <c r="AO158" s="16"/>
    </row>
    <row r="159" spans="2:41" ht="18.75" x14ac:dyDescent="0.3">
      <c r="B159" s="1"/>
      <c r="C159" s="1"/>
      <c r="D159" s="1"/>
      <c r="E159" s="1"/>
      <c r="F159" s="1"/>
      <c r="G159" s="1"/>
      <c r="H159" s="1"/>
      <c r="I159" s="1"/>
      <c r="J159" s="1"/>
      <c r="K159" s="1"/>
      <c r="L159" s="1"/>
      <c r="M159" s="1"/>
      <c r="O159" s="16"/>
      <c r="P159" s="16"/>
      <c r="Q159" s="16"/>
      <c r="R159" s="16"/>
      <c r="S159" s="16"/>
      <c r="T159" s="16"/>
      <c r="U159" s="16"/>
      <c r="V159" s="16"/>
      <c r="W159" s="16"/>
      <c r="X159" s="16"/>
      <c r="Y159" s="16"/>
      <c r="Z159" s="16"/>
      <c r="AA159" s="16"/>
      <c r="AB159" s="16"/>
      <c r="AC159" s="16"/>
      <c r="AD159" s="16"/>
      <c r="AE159" s="16"/>
      <c r="AF159" s="16"/>
      <c r="AG159" s="16"/>
      <c r="AH159" s="16"/>
      <c r="AI159" s="16"/>
      <c r="AJ159" s="16"/>
      <c r="AK159" s="16"/>
      <c r="AL159" s="16"/>
      <c r="AM159" s="16"/>
      <c r="AN159" s="16"/>
      <c r="AO159" s="16"/>
    </row>
    <row r="160" spans="2:41" ht="18.75" x14ac:dyDescent="0.3">
      <c r="B160" s="1"/>
      <c r="C160" s="1"/>
      <c r="D160" s="1"/>
      <c r="E160" s="1"/>
      <c r="F160" s="1"/>
      <c r="G160" s="1"/>
      <c r="H160" s="1"/>
      <c r="I160" s="1"/>
      <c r="J160" s="1"/>
      <c r="K160" s="1"/>
      <c r="L160" s="1"/>
      <c r="M160" s="1"/>
      <c r="O160" s="16"/>
      <c r="P160" s="16"/>
      <c r="Q160" s="16"/>
      <c r="R160" s="16"/>
      <c r="S160" s="16"/>
      <c r="T160" s="16"/>
      <c r="U160" s="16"/>
      <c r="V160" s="16"/>
      <c r="W160" s="16"/>
      <c r="X160" s="16"/>
      <c r="Y160" s="16"/>
      <c r="Z160" s="16"/>
      <c r="AA160" s="16"/>
      <c r="AB160" s="16"/>
      <c r="AC160" s="16"/>
      <c r="AD160" s="16"/>
      <c r="AE160" s="16"/>
      <c r="AF160" s="16"/>
      <c r="AG160" s="16"/>
      <c r="AH160" s="16"/>
      <c r="AI160" s="16"/>
      <c r="AJ160" s="16"/>
      <c r="AK160" s="16"/>
      <c r="AL160" s="16"/>
      <c r="AM160" s="16"/>
      <c r="AN160" s="16"/>
      <c r="AO160" s="16"/>
    </row>
    <row r="161" spans="2:41" ht="18.75" x14ac:dyDescent="0.3">
      <c r="B161" s="1"/>
      <c r="C161" s="1"/>
      <c r="D161" s="1"/>
      <c r="E161" s="1"/>
      <c r="F161" s="1"/>
      <c r="G161" s="1"/>
      <c r="H161" s="1"/>
      <c r="I161" s="1"/>
      <c r="J161" s="1"/>
      <c r="K161" s="1"/>
      <c r="L161" s="1"/>
      <c r="M161" s="1"/>
      <c r="O161" s="16"/>
      <c r="P161" s="16"/>
      <c r="Q161" s="16"/>
      <c r="R161" s="16"/>
      <c r="S161" s="16"/>
      <c r="T161" s="16"/>
      <c r="U161" s="16"/>
      <c r="V161" s="16"/>
      <c r="W161" s="16"/>
      <c r="X161" s="16"/>
      <c r="Y161" s="16"/>
      <c r="Z161" s="16"/>
      <c r="AA161" s="16"/>
      <c r="AB161" s="16"/>
      <c r="AC161" s="16"/>
      <c r="AD161" s="16"/>
      <c r="AE161" s="16"/>
      <c r="AF161" s="16"/>
      <c r="AG161" s="16"/>
      <c r="AH161" s="16"/>
      <c r="AI161" s="16"/>
      <c r="AJ161" s="16"/>
      <c r="AK161" s="16"/>
      <c r="AL161" s="16"/>
      <c r="AM161" s="16"/>
      <c r="AN161" s="16"/>
      <c r="AO161" s="16"/>
    </row>
    <row r="162" spans="2:41" ht="18.75" x14ac:dyDescent="0.3">
      <c r="B162" s="1"/>
      <c r="C162" s="1"/>
      <c r="D162" s="1"/>
      <c r="E162" s="1"/>
      <c r="F162" s="1"/>
      <c r="G162" s="1"/>
      <c r="H162" s="1"/>
      <c r="I162" s="1"/>
      <c r="J162" s="1"/>
      <c r="K162" s="1"/>
      <c r="L162" s="1"/>
      <c r="M162" s="1"/>
      <c r="O162" s="16"/>
      <c r="P162" s="16"/>
      <c r="Q162" s="16"/>
      <c r="R162" s="16"/>
      <c r="S162" s="16"/>
      <c r="T162" s="16"/>
      <c r="U162" s="16"/>
      <c r="V162" s="16"/>
      <c r="W162" s="16"/>
      <c r="X162" s="16"/>
      <c r="Y162" s="16"/>
      <c r="Z162" s="16"/>
      <c r="AA162" s="16"/>
      <c r="AB162" s="16"/>
      <c r="AC162" s="16"/>
      <c r="AD162" s="16"/>
      <c r="AE162" s="16"/>
      <c r="AF162" s="16"/>
      <c r="AG162" s="16"/>
      <c r="AH162" s="16"/>
      <c r="AI162" s="16"/>
      <c r="AJ162" s="16"/>
      <c r="AK162" s="16"/>
      <c r="AL162" s="16"/>
      <c r="AM162" s="16"/>
      <c r="AN162" s="16"/>
      <c r="AO162" s="16"/>
    </row>
    <row r="163" spans="2:41" ht="18.75" x14ac:dyDescent="0.3">
      <c r="B163" s="1"/>
      <c r="C163" s="1"/>
      <c r="D163" s="1"/>
      <c r="E163" s="1"/>
      <c r="F163" s="1"/>
      <c r="G163" s="1"/>
      <c r="H163" s="1"/>
      <c r="I163" s="1"/>
      <c r="J163" s="1"/>
      <c r="K163" s="1"/>
      <c r="L163" s="1"/>
      <c r="M163" s="1"/>
      <c r="O163" s="16"/>
      <c r="P163" s="16"/>
      <c r="Q163" s="16"/>
      <c r="R163" s="16"/>
      <c r="S163" s="16"/>
      <c r="T163" s="16"/>
      <c r="U163" s="16"/>
      <c r="V163" s="16"/>
      <c r="W163" s="16"/>
      <c r="X163" s="16"/>
      <c r="Y163" s="16"/>
      <c r="Z163" s="16"/>
      <c r="AA163" s="16"/>
      <c r="AB163" s="16"/>
      <c r="AC163" s="16"/>
      <c r="AD163" s="16"/>
      <c r="AE163" s="16"/>
      <c r="AF163" s="16"/>
      <c r="AG163" s="16"/>
      <c r="AH163" s="16"/>
      <c r="AI163" s="16"/>
      <c r="AJ163" s="16"/>
      <c r="AK163" s="16"/>
      <c r="AL163" s="16"/>
      <c r="AM163" s="16"/>
      <c r="AN163" s="16"/>
      <c r="AO163" s="16"/>
    </row>
    <row r="164" spans="2:41" ht="18.75" x14ac:dyDescent="0.3">
      <c r="B164" s="1"/>
      <c r="C164" s="1"/>
      <c r="D164" s="1"/>
      <c r="E164" s="1"/>
      <c r="F164" s="1"/>
      <c r="G164" s="1"/>
      <c r="H164" s="1"/>
      <c r="I164" s="1"/>
      <c r="J164" s="1"/>
      <c r="K164" s="1"/>
      <c r="L164" s="1"/>
      <c r="M164" s="1"/>
      <c r="O164" s="16"/>
      <c r="P164" s="16"/>
      <c r="Q164" s="16"/>
      <c r="R164" s="16"/>
      <c r="S164" s="16"/>
      <c r="T164" s="16"/>
      <c r="U164" s="16"/>
      <c r="V164" s="16"/>
      <c r="W164" s="16"/>
      <c r="X164" s="16"/>
      <c r="Y164" s="16"/>
      <c r="Z164" s="16"/>
      <c r="AA164" s="16"/>
      <c r="AB164" s="16"/>
      <c r="AC164" s="16"/>
      <c r="AD164" s="16"/>
      <c r="AE164" s="16"/>
      <c r="AF164" s="16"/>
      <c r="AG164" s="16"/>
      <c r="AH164" s="16"/>
      <c r="AI164" s="16"/>
      <c r="AJ164" s="16"/>
      <c r="AK164" s="16"/>
      <c r="AL164" s="16"/>
      <c r="AM164" s="16"/>
      <c r="AN164" s="16"/>
      <c r="AO164" s="16"/>
    </row>
    <row r="165" spans="2:41" ht="18.75" x14ac:dyDescent="0.3">
      <c r="B165" s="1"/>
      <c r="C165" s="1"/>
      <c r="D165" s="1"/>
      <c r="E165" s="1"/>
      <c r="F165" s="1"/>
      <c r="G165" s="1"/>
      <c r="H165" s="1"/>
      <c r="I165" s="1"/>
      <c r="J165" s="1"/>
      <c r="K165" s="1"/>
      <c r="L165" s="1"/>
      <c r="M165" s="1"/>
      <c r="O165" s="16"/>
      <c r="P165" s="16"/>
      <c r="Q165" s="16"/>
      <c r="R165" s="16"/>
      <c r="S165" s="16"/>
      <c r="T165" s="16"/>
      <c r="U165" s="16"/>
      <c r="V165" s="16"/>
      <c r="W165" s="16"/>
      <c r="X165" s="16"/>
      <c r="Y165" s="16"/>
      <c r="Z165" s="16"/>
      <c r="AA165" s="16"/>
      <c r="AB165" s="16"/>
      <c r="AC165" s="16"/>
      <c r="AD165" s="16"/>
      <c r="AE165" s="16"/>
      <c r="AF165" s="16"/>
      <c r="AG165" s="16"/>
      <c r="AH165" s="16"/>
      <c r="AI165" s="16"/>
      <c r="AJ165" s="16"/>
      <c r="AK165" s="16"/>
      <c r="AL165" s="16"/>
      <c r="AM165" s="16"/>
      <c r="AN165" s="16"/>
      <c r="AO165" s="16"/>
    </row>
    <row r="166" spans="2:41" ht="18.75" x14ac:dyDescent="0.3">
      <c r="B166" s="1"/>
      <c r="C166" s="1"/>
      <c r="D166" s="1"/>
      <c r="E166" s="1"/>
      <c r="F166" s="1"/>
      <c r="G166" s="1"/>
      <c r="H166" s="1"/>
      <c r="I166" s="1"/>
      <c r="J166" s="1"/>
      <c r="K166" s="1"/>
      <c r="L166" s="1"/>
      <c r="M166" s="1"/>
      <c r="O166" s="16"/>
      <c r="P166" s="16"/>
      <c r="Q166" s="16"/>
      <c r="R166" s="16"/>
      <c r="S166" s="16"/>
      <c r="T166" s="16"/>
      <c r="U166" s="16"/>
      <c r="V166" s="16"/>
      <c r="W166" s="16"/>
      <c r="X166" s="16"/>
      <c r="Y166" s="16"/>
      <c r="Z166" s="16"/>
      <c r="AA166" s="16"/>
      <c r="AB166" s="16"/>
      <c r="AC166" s="16"/>
      <c r="AD166" s="16"/>
      <c r="AE166" s="16"/>
      <c r="AF166" s="16"/>
      <c r="AG166" s="16"/>
      <c r="AH166" s="16"/>
      <c r="AI166" s="16"/>
      <c r="AJ166" s="16"/>
      <c r="AK166" s="16"/>
      <c r="AL166" s="16"/>
      <c r="AM166" s="16"/>
      <c r="AN166" s="16"/>
      <c r="AO166" s="16"/>
    </row>
    <row r="167" spans="2:41" ht="18.75" x14ac:dyDescent="0.3">
      <c r="B167" s="1"/>
      <c r="C167" s="1"/>
      <c r="D167" s="1"/>
      <c r="E167" s="1"/>
      <c r="F167" s="1"/>
      <c r="G167" s="1"/>
      <c r="H167" s="1"/>
      <c r="I167" s="1"/>
      <c r="J167" s="1"/>
      <c r="K167" s="1"/>
      <c r="L167" s="1"/>
      <c r="M167" s="1"/>
      <c r="O167" s="16"/>
      <c r="P167" s="16"/>
      <c r="Q167" s="16"/>
      <c r="R167" s="16"/>
      <c r="S167" s="16"/>
      <c r="T167" s="16"/>
      <c r="U167" s="16"/>
      <c r="V167" s="16"/>
      <c r="W167" s="16"/>
      <c r="X167" s="16"/>
      <c r="Y167" s="16"/>
      <c r="Z167" s="16"/>
      <c r="AA167" s="16"/>
      <c r="AB167" s="16"/>
      <c r="AC167" s="16"/>
      <c r="AD167" s="16"/>
      <c r="AE167" s="16"/>
      <c r="AF167" s="16"/>
      <c r="AG167" s="16"/>
      <c r="AH167" s="16"/>
      <c r="AI167" s="16"/>
      <c r="AJ167" s="16"/>
      <c r="AK167" s="16"/>
      <c r="AL167" s="16"/>
      <c r="AM167" s="16"/>
      <c r="AN167" s="16"/>
      <c r="AO167" s="16"/>
    </row>
    <row r="168" spans="2:41" ht="18.75" x14ac:dyDescent="0.3">
      <c r="B168" s="1"/>
      <c r="C168" s="1"/>
      <c r="D168" s="1"/>
      <c r="E168" s="1"/>
      <c r="F168" s="1"/>
      <c r="G168" s="1"/>
      <c r="H168" s="1"/>
      <c r="I168" s="1"/>
      <c r="J168" s="1"/>
      <c r="K168" s="1"/>
      <c r="L168" s="1"/>
      <c r="M168" s="1"/>
      <c r="O168" s="16"/>
      <c r="P168" s="16"/>
      <c r="Q168" s="16"/>
      <c r="R168" s="16"/>
      <c r="S168" s="16"/>
      <c r="T168" s="16"/>
      <c r="U168" s="16"/>
      <c r="V168" s="16"/>
      <c r="W168" s="16"/>
      <c r="X168" s="16"/>
      <c r="Y168" s="16"/>
      <c r="Z168" s="16"/>
      <c r="AA168" s="16"/>
      <c r="AB168" s="16"/>
      <c r="AC168" s="16"/>
      <c r="AD168" s="16"/>
      <c r="AE168" s="16"/>
      <c r="AF168" s="16"/>
      <c r="AG168" s="16"/>
      <c r="AH168" s="16"/>
      <c r="AI168" s="16"/>
      <c r="AJ168" s="16"/>
      <c r="AK168" s="16"/>
      <c r="AL168" s="16"/>
      <c r="AM168" s="16"/>
      <c r="AN168" s="16"/>
      <c r="AO168" s="16"/>
    </row>
    <row r="169" spans="2:41" ht="18.75" x14ac:dyDescent="0.3">
      <c r="B169" s="1"/>
      <c r="C169" s="1"/>
      <c r="D169" s="1"/>
      <c r="E169" s="1"/>
      <c r="F169" s="1"/>
      <c r="G169" s="1"/>
      <c r="H169" s="1"/>
      <c r="I169" s="1"/>
      <c r="J169" s="1"/>
      <c r="K169" s="1"/>
      <c r="L169" s="1"/>
      <c r="M169" s="1"/>
      <c r="O169" s="16"/>
      <c r="P169" s="16"/>
      <c r="Q169" s="16"/>
      <c r="R169" s="16"/>
      <c r="S169" s="16"/>
      <c r="T169" s="16"/>
      <c r="U169" s="16"/>
      <c r="V169" s="16"/>
      <c r="W169" s="16"/>
      <c r="X169" s="16"/>
      <c r="Y169" s="16"/>
      <c r="Z169" s="16"/>
      <c r="AA169" s="16"/>
      <c r="AB169" s="16"/>
      <c r="AC169" s="16"/>
      <c r="AD169" s="16"/>
      <c r="AE169" s="16"/>
      <c r="AF169" s="16"/>
      <c r="AG169" s="16"/>
      <c r="AH169" s="16"/>
      <c r="AI169" s="16"/>
      <c r="AJ169" s="16"/>
      <c r="AK169" s="16"/>
      <c r="AL169" s="16"/>
      <c r="AM169" s="16"/>
      <c r="AN169" s="16"/>
      <c r="AO169" s="16"/>
    </row>
    <row r="170" spans="2:41" ht="18.75" x14ac:dyDescent="0.3">
      <c r="B170" s="1"/>
      <c r="C170" s="1"/>
      <c r="D170" s="1"/>
      <c r="E170" s="1"/>
      <c r="F170" s="1"/>
      <c r="G170" s="1"/>
      <c r="H170" s="1"/>
      <c r="I170" s="1"/>
      <c r="J170" s="1"/>
      <c r="K170" s="1"/>
      <c r="L170" s="1"/>
      <c r="M170" s="1"/>
      <c r="O170" s="16"/>
      <c r="P170" s="16"/>
      <c r="Q170" s="16"/>
      <c r="R170" s="16"/>
      <c r="S170" s="16"/>
      <c r="T170" s="16"/>
      <c r="U170" s="16"/>
      <c r="V170" s="16"/>
      <c r="W170" s="16"/>
      <c r="X170" s="16"/>
      <c r="Y170" s="16"/>
      <c r="Z170" s="16"/>
      <c r="AA170" s="16"/>
      <c r="AB170" s="16"/>
      <c r="AC170" s="16"/>
      <c r="AD170" s="16"/>
      <c r="AE170" s="16"/>
      <c r="AF170" s="16"/>
      <c r="AG170" s="16"/>
      <c r="AH170" s="16"/>
      <c r="AI170" s="16"/>
      <c r="AJ170" s="16"/>
      <c r="AK170" s="16"/>
      <c r="AL170" s="16"/>
      <c r="AM170" s="16"/>
      <c r="AN170" s="16"/>
      <c r="AO170" s="16"/>
    </row>
    <row r="171" spans="2:41" ht="18.75" x14ac:dyDescent="0.3">
      <c r="B171" s="1"/>
      <c r="C171" s="1"/>
      <c r="D171" s="1"/>
      <c r="E171" s="1"/>
      <c r="F171" s="1"/>
      <c r="G171" s="1"/>
      <c r="H171" s="1"/>
      <c r="I171" s="1"/>
      <c r="J171" s="1"/>
      <c r="K171" s="1"/>
      <c r="L171" s="1"/>
      <c r="M171" s="1"/>
      <c r="O171" s="16"/>
      <c r="P171" s="16"/>
      <c r="Q171" s="16"/>
      <c r="R171" s="16"/>
      <c r="S171" s="16"/>
      <c r="T171" s="16"/>
      <c r="U171" s="16"/>
      <c r="V171" s="16"/>
      <c r="W171" s="16"/>
      <c r="X171" s="16"/>
      <c r="Y171" s="16"/>
      <c r="Z171" s="16"/>
      <c r="AA171" s="16"/>
      <c r="AB171" s="16"/>
      <c r="AC171" s="16"/>
      <c r="AD171" s="16"/>
      <c r="AE171" s="16"/>
      <c r="AF171" s="16"/>
      <c r="AG171" s="16"/>
      <c r="AH171" s="16"/>
      <c r="AI171" s="16"/>
      <c r="AJ171" s="16"/>
      <c r="AK171" s="16"/>
      <c r="AL171" s="16"/>
      <c r="AM171" s="16"/>
      <c r="AN171" s="16"/>
      <c r="AO171" s="16"/>
    </row>
    <row r="172" spans="2:41" ht="18.75" x14ac:dyDescent="0.3">
      <c r="B172" s="1"/>
      <c r="C172" s="1"/>
      <c r="D172" s="1"/>
      <c r="E172" s="1"/>
      <c r="F172" s="1"/>
      <c r="G172" s="1"/>
      <c r="H172" s="1"/>
      <c r="I172" s="1"/>
      <c r="J172" s="1"/>
      <c r="K172" s="1"/>
      <c r="L172" s="1"/>
      <c r="M172" s="1"/>
      <c r="O172" s="16"/>
      <c r="P172" s="16"/>
      <c r="Q172" s="16"/>
      <c r="R172" s="16"/>
      <c r="S172" s="16"/>
      <c r="T172" s="16"/>
      <c r="U172" s="16"/>
      <c r="V172" s="16"/>
      <c r="W172" s="16"/>
      <c r="X172" s="16"/>
      <c r="Y172" s="16"/>
      <c r="Z172" s="16"/>
      <c r="AA172" s="16"/>
      <c r="AB172" s="16"/>
      <c r="AC172" s="16"/>
      <c r="AD172" s="16"/>
      <c r="AE172" s="16"/>
      <c r="AF172" s="16"/>
      <c r="AG172" s="16"/>
      <c r="AH172" s="16"/>
      <c r="AI172" s="16"/>
      <c r="AJ172" s="16"/>
      <c r="AK172" s="16"/>
      <c r="AL172" s="16"/>
      <c r="AM172" s="16"/>
      <c r="AN172" s="16"/>
      <c r="AO172" s="16"/>
    </row>
    <row r="173" spans="2:41" ht="18.75" x14ac:dyDescent="0.3">
      <c r="B173" s="1"/>
      <c r="C173" s="1"/>
      <c r="D173" s="1"/>
      <c r="E173" s="1"/>
      <c r="F173" s="1"/>
      <c r="G173" s="1"/>
      <c r="H173" s="1"/>
      <c r="I173" s="1"/>
      <c r="J173" s="1"/>
      <c r="K173" s="1"/>
      <c r="L173" s="1"/>
      <c r="M173" s="1"/>
      <c r="O173" s="16"/>
      <c r="P173" s="16"/>
      <c r="Q173" s="16"/>
      <c r="R173" s="16"/>
      <c r="S173" s="16"/>
      <c r="T173" s="16"/>
      <c r="U173" s="16"/>
      <c r="V173" s="16"/>
      <c r="W173" s="16"/>
      <c r="X173" s="16"/>
      <c r="Y173" s="16"/>
      <c r="Z173" s="16"/>
      <c r="AA173" s="16"/>
      <c r="AB173" s="16"/>
      <c r="AC173" s="16"/>
      <c r="AD173" s="16"/>
      <c r="AE173" s="16"/>
      <c r="AF173" s="16"/>
      <c r="AG173" s="16"/>
      <c r="AH173" s="16"/>
      <c r="AI173" s="16"/>
      <c r="AJ173" s="16"/>
      <c r="AK173" s="16"/>
      <c r="AL173" s="16"/>
      <c r="AM173" s="16"/>
      <c r="AN173" s="16"/>
      <c r="AO173" s="16"/>
    </row>
    <row r="174" spans="2:41" ht="18.75" x14ac:dyDescent="0.3">
      <c r="B174" s="1"/>
      <c r="C174" s="1"/>
      <c r="D174" s="1"/>
      <c r="E174" s="1"/>
      <c r="F174" s="1"/>
      <c r="G174" s="1"/>
      <c r="H174" s="1"/>
      <c r="I174" s="1"/>
      <c r="J174" s="1"/>
      <c r="K174" s="1"/>
      <c r="L174" s="1"/>
      <c r="M174" s="1"/>
      <c r="O174" s="16"/>
      <c r="P174" s="16"/>
      <c r="Q174" s="16"/>
      <c r="R174" s="16"/>
      <c r="S174" s="16"/>
      <c r="T174" s="16"/>
      <c r="U174" s="16"/>
      <c r="V174" s="16"/>
      <c r="W174" s="16"/>
      <c r="X174" s="16"/>
      <c r="Y174" s="16"/>
      <c r="Z174" s="16"/>
      <c r="AA174" s="16"/>
      <c r="AB174" s="16"/>
      <c r="AC174" s="16"/>
      <c r="AD174" s="16"/>
      <c r="AE174" s="16"/>
      <c r="AF174" s="16"/>
      <c r="AG174" s="16"/>
      <c r="AH174" s="16"/>
      <c r="AI174" s="16"/>
      <c r="AJ174" s="16"/>
      <c r="AK174" s="16"/>
      <c r="AL174" s="16"/>
      <c r="AM174" s="16"/>
      <c r="AN174" s="16"/>
      <c r="AO174" s="16"/>
    </row>
    <row r="175" spans="2:41" ht="18.75" x14ac:dyDescent="0.3">
      <c r="B175" s="1"/>
      <c r="C175" s="1"/>
      <c r="D175" s="1"/>
      <c r="E175" s="1"/>
      <c r="F175" s="1"/>
      <c r="G175" s="1"/>
      <c r="H175" s="1"/>
      <c r="I175" s="1"/>
      <c r="J175" s="1"/>
      <c r="K175" s="1"/>
      <c r="L175" s="1"/>
      <c r="M175" s="1"/>
      <c r="O175" s="16"/>
      <c r="P175" s="16"/>
      <c r="Q175" s="16"/>
      <c r="R175" s="16"/>
      <c r="S175" s="16"/>
      <c r="T175" s="16"/>
      <c r="U175" s="16"/>
      <c r="V175" s="16"/>
      <c r="W175" s="16"/>
      <c r="X175" s="16"/>
      <c r="Y175" s="16"/>
      <c r="Z175" s="16"/>
      <c r="AA175" s="16"/>
      <c r="AB175" s="16"/>
      <c r="AC175" s="16"/>
      <c r="AD175" s="16"/>
      <c r="AE175" s="16"/>
      <c r="AF175" s="16"/>
      <c r="AG175" s="16"/>
      <c r="AH175" s="16"/>
      <c r="AI175" s="16"/>
      <c r="AJ175" s="16"/>
      <c r="AK175" s="16"/>
      <c r="AL175" s="16"/>
      <c r="AM175" s="16"/>
      <c r="AN175" s="16"/>
      <c r="AO175" s="16"/>
    </row>
    <row r="176" spans="2:41" ht="18.75" x14ac:dyDescent="0.3">
      <c r="B176" s="1"/>
      <c r="C176" s="1"/>
      <c r="D176" s="1"/>
      <c r="E176" s="1"/>
      <c r="F176" s="1"/>
      <c r="G176" s="1"/>
      <c r="H176" s="1"/>
      <c r="I176" s="1"/>
      <c r="J176" s="1"/>
      <c r="K176" s="1"/>
      <c r="L176" s="1"/>
      <c r="M176" s="1"/>
      <c r="O176" s="16"/>
      <c r="P176" s="16"/>
      <c r="Q176" s="16"/>
      <c r="R176" s="16"/>
      <c r="S176" s="16"/>
      <c r="T176" s="16"/>
      <c r="U176" s="16"/>
      <c r="V176" s="16"/>
      <c r="W176" s="16"/>
      <c r="X176" s="16"/>
      <c r="Y176" s="16"/>
      <c r="Z176" s="16"/>
      <c r="AA176" s="16"/>
      <c r="AB176" s="16"/>
      <c r="AC176" s="16"/>
      <c r="AD176" s="16"/>
      <c r="AE176" s="16"/>
      <c r="AF176" s="16"/>
      <c r="AG176" s="16"/>
      <c r="AH176" s="16"/>
      <c r="AI176" s="16"/>
      <c r="AJ176" s="16"/>
      <c r="AK176" s="16"/>
      <c r="AL176" s="16"/>
      <c r="AM176" s="16"/>
      <c r="AN176" s="16"/>
      <c r="AO176" s="16"/>
    </row>
    <row r="177" spans="2:41" ht="18.75" x14ac:dyDescent="0.3">
      <c r="B177" s="1"/>
      <c r="C177" s="1"/>
      <c r="D177" s="1"/>
      <c r="E177" s="1"/>
      <c r="F177" s="1"/>
      <c r="G177" s="1"/>
      <c r="H177" s="1"/>
      <c r="I177" s="1"/>
      <c r="J177" s="1"/>
      <c r="K177" s="1"/>
      <c r="L177" s="1"/>
      <c r="M177" s="1"/>
      <c r="O177" s="16"/>
      <c r="P177" s="16"/>
      <c r="Q177" s="16"/>
      <c r="R177" s="16"/>
      <c r="S177" s="16"/>
      <c r="T177" s="16"/>
      <c r="U177" s="16"/>
      <c r="V177" s="16"/>
      <c r="W177" s="16"/>
      <c r="X177" s="16"/>
      <c r="Y177" s="16"/>
      <c r="Z177" s="16"/>
      <c r="AA177" s="16"/>
      <c r="AB177" s="16"/>
      <c r="AC177" s="16"/>
      <c r="AD177" s="16"/>
      <c r="AE177" s="16"/>
      <c r="AF177" s="16"/>
      <c r="AG177" s="16"/>
      <c r="AH177" s="16"/>
      <c r="AI177" s="16"/>
      <c r="AJ177" s="16"/>
      <c r="AK177" s="16"/>
      <c r="AL177" s="16"/>
      <c r="AM177" s="16"/>
      <c r="AN177" s="16"/>
      <c r="AO177" s="16"/>
    </row>
    <row r="178" spans="2:41" ht="18.75" x14ac:dyDescent="0.3">
      <c r="B178" s="1"/>
      <c r="C178" s="1"/>
      <c r="D178" s="1"/>
      <c r="E178" s="1"/>
      <c r="F178" s="1"/>
      <c r="G178" s="1"/>
      <c r="H178" s="1"/>
      <c r="I178" s="1"/>
      <c r="J178" s="1"/>
      <c r="K178" s="1"/>
      <c r="L178" s="1"/>
      <c r="M178" s="1"/>
      <c r="O178" s="16"/>
      <c r="P178" s="16"/>
      <c r="Q178" s="16"/>
      <c r="R178" s="16"/>
      <c r="S178" s="16"/>
      <c r="T178" s="16"/>
      <c r="U178" s="16"/>
      <c r="V178" s="16"/>
      <c r="W178" s="16"/>
      <c r="X178" s="16"/>
      <c r="Y178" s="16"/>
      <c r="Z178" s="16"/>
      <c r="AA178" s="16"/>
      <c r="AB178" s="16"/>
      <c r="AC178" s="16"/>
      <c r="AD178" s="16"/>
      <c r="AE178" s="16"/>
      <c r="AF178" s="16"/>
      <c r="AG178" s="16"/>
      <c r="AH178" s="16"/>
      <c r="AI178" s="16"/>
      <c r="AJ178" s="16"/>
      <c r="AK178" s="16"/>
      <c r="AL178" s="16"/>
      <c r="AM178" s="16"/>
      <c r="AN178" s="16"/>
      <c r="AO178" s="16"/>
    </row>
    <row r="179" spans="2:41" ht="18.75" x14ac:dyDescent="0.3">
      <c r="B179" s="1"/>
      <c r="C179" s="1"/>
      <c r="D179" s="1"/>
      <c r="E179" s="1"/>
      <c r="F179" s="1"/>
      <c r="G179" s="1"/>
      <c r="H179" s="1"/>
      <c r="I179" s="1"/>
      <c r="J179" s="1"/>
      <c r="K179" s="1"/>
      <c r="L179" s="1"/>
      <c r="M179" s="1"/>
      <c r="O179" s="16"/>
      <c r="P179" s="16"/>
      <c r="Q179" s="16"/>
      <c r="R179" s="16"/>
      <c r="S179" s="16"/>
      <c r="T179" s="16"/>
      <c r="U179" s="16"/>
      <c r="V179" s="16"/>
      <c r="W179" s="16"/>
      <c r="X179" s="16"/>
      <c r="Y179" s="16"/>
      <c r="Z179" s="16"/>
      <c r="AA179" s="16"/>
      <c r="AB179" s="16"/>
      <c r="AC179" s="16"/>
      <c r="AD179" s="16"/>
      <c r="AE179" s="16"/>
      <c r="AF179" s="16"/>
      <c r="AG179" s="16"/>
      <c r="AH179" s="16"/>
      <c r="AI179" s="16"/>
      <c r="AJ179" s="16"/>
      <c r="AK179" s="16"/>
      <c r="AL179" s="16"/>
      <c r="AM179" s="16"/>
      <c r="AN179" s="16"/>
      <c r="AO179" s="16"/>
    </row>
    <row r="180" spans="2:41" ht="18.75" x14ac:dyDescent="0.3">
      <c r="B180" s="1"/>
      <c r="C180" s="1"/>
      <c r="D180" s="1"/>
      <c r="E180" s="1"/>
      <c r="F180" s="1"/>
      <c r="G180" s="1"/>
      <c r="H180" s="1"/>
      <c r="I180" s="1"/>
      <c r="J180" s="1"/>
      <c r="K180" s="1"/>
      <c r="L180" s="1"/>
      <c r="M180" s="1"/>
      <c r="O180" s="16"/>
      <c r="P180" s="16"/>
      <c r="Q180" s="16"/>
      <c r="R180" s="16"/>
      <c r="S180" s="16"/>
      <c r="T180" s="16"/>
      <c r="U180" s="16"/>
      <c r="V180" s="16"/>
      <c r="W180" s="16"/>
      <c r="X180" s="16"/>
      <c r="Y180" s="16"/>
      <c r="Z180" s="16"/>
      <c r="AA180" s="16"/>
      <c r="AB180" s="16"/>
      <c r="AC180" s="16"/>
      <c r="AD180" s="16"/>
      <c r="AE180" s="16"/>
      <c r="AF180" s="16"/>
      <c r="AG180" s="16"/>
      <c r="AH180" s="16"/>
      <c r="AI180" s="16"/>
      <c r="AJ180" s="16"/>
      <c r="AK180" s="16"/>
      <c r="AL180" s="16"/>
      <c r="AM180" s="16"/>
      <c r="AN180" s="16"/>
      <c r="AO180" s="16"/>
    </row>
    <row r="181" spans="2:41" ht="18.75" x14ac:dyDescent="0.3">
      <c r="B181" s="1"/>
      <c r="C181" s="1"/>
      <c r="D181" s="1"/>
      <c r="E181" s="1"/>
      <c r="F181" s="1"/>
      <c r="G181" s="1"/>
      <c r="H181" s="1"/>
      <c r="I181" s="1"/>
      <c r="J181" s="1"/>
      <c r="K181" s="1"/>
      <c r="L181" s="1"/>
      <c r="M181" s="1"/>
      <c r="O181" s="16"/>
      <c r="P181" s="16"/>
      <c r="Q181" s="16"/>
      <c r="R181" s="16"/>
      <c r="S181" s="16"/>
      <c r="T181" s="16"/>
      <c r="U181" s="16"/>
      <c r="V181" s="16"/>
      <c r="W181" s="16"/>
      <c r="X181" s="16"/>
      <c r="Y181" s="16"/>
      <c r="Z181" s="16"/>
      <c r="AA181" s="16"/>
      <c r="AB181" s="16"/>
      <c r="AC181" s="16"/>
      <c r="AD181" s="16"/>
      <c r="AE181" s="16"/>
      <c r="AF181" s="16"/>
      <c r="AG181" s="16"/>
      <c r="AH181" s="16"/>
      <c r="AI181" s="16"/>
      <c r="AJ181" s="16"/>
      <c r="AK181" s="16"/>
      <c r="AL181" s="16"/>
      <c r="AM181" s="16"/>
      <c r="AN181" s="16"/>
      <c r="AO181" s="16"/>
    </row>
    <row r="182" spans="2:41" ht="18.75" x14ac:dyDescent="0.3">
      <c r="B182" s="1"/>
      <c r="C182" s="1"/>
      <c r="D182" s="1"/>
      <c r="E182" s="1"/>
      <c r="F182" s="1"/>
      <c r="G182" s="1"/>
      <c r="H182" s="1"/>
      <c r="I182" s="1"/>
      <c r="J182" s="1"/>
      <c r="K182" s="1"/>
      <c r="L182" s="1"/>
      <c r="M182" s="1"/>
      <c r="O182" s="16"/>
      <c r="P182" s="16"/>
      <c r="Q182" s="16"/>
      <c r="R182" s="16"/>
      <c r="S182" s="16"/>
      <c r="T182" s="16"/>
      <c r="U182" s="16"/>
      <c r="V182" s="16"/>
      <c r="W182" s="16"/>
      <c r="X182" s="16"/>
      <c r="Y182" s="16"/>
      <c r="Z182" s="16"/>
      <c r="AA182" s="16"/>
      <c r="AB182" s="16"/>
      <c r="AC182" s="16"/>
      <c r="AD182" s="16"/>
      <c r="AE182" s="16"/>
      <c r="AF182" s="16"/>
      <c r="AG182" s="16"/>
      <c r="AH182" s="16"/>
      <c r="AI182" s="16"/>
      <c r="AJ182" s="16"/>
      <c r="AK182" s="16"/>
      <c r="AL182" s="16"/>
      <c r="AM182" s="16"/>
      <c r="AN182" s="16"/>
      <c r="AO182" s="16"/>
    </row>
    <row r="183" spans="2:41" ht="18.75" x14ac:dyDescent="0.3">
      <c r="B183" s="1"/>
      <c r="C183" s="1"/>
      <c r="D183" s="1"/>
      <c r="E183" s="1"/>
      <c r="F183" s="1"/>
      <c r="G183" s="1"/>
      <c r="H183" s="1"/>
      <c r="I183" s="1"/>
      <c r="J183" s="1"/>
      <c r="K183" s="1"/>
      <c r="L183" s="1"/>
      <c r="M183" s="1"/>
      <c r="O183" s="16"/>
      <c r="P183" s="16"/>
      <c r="Q183" s="16"/>
      <c r="R183" s="16"/>
      <c r="S183" s="16"/>
      <c r="T183" s="16"/>
      <c r="U183" s="16"/>
      <c r="V183" s="16"/>
      <c r="W183" s="16"/>
      <c r="X183" s="16"/>
      <c r="Y183" s="16"/>
      <c r="Z183" s="16"/>
      <c r="AA183" s="16"/>
      <c r="AB183" s="16"/>
      <c r="AC183" s="16"/>
      <c r="AD183" s="16"/>
      <c r="AE183" s="16"/>
      <c r="AF183" s="16"/>
      <c r="AG183" s="16"/>
      <c r="AH183" s="16"/>
      <c r="AI183" s="16"/>
      <c r="AJ183" s="16"/>
      <c r="AK183" s="16"/>
      <c r="AL183" s="16"/>
      <c r="AM183" s="16"/>
      <c r="AN183" s="16"/>
      <c r="AO183" s="16"/>
    </row>
    <row r="184" spans="2:41" ht="18.75" x14ac:dyDescent="0.3">
      <c r="B184" s="1"/>
      <c r="C184" s="1"/>
      <c r="D184" s="1"/>
      <c r="E184" s="1"/>
      <c r="F184" s="1"/>
      <c r="G184" s="1"/>
      <c r="H184" s="1"/>
      <c r="I184" s="1"/>
      <c r="J184" s="1"/>
      <c r="K184" s="1"/>
      <c r="L184" s="1"/>
      <c r="M184" s="1"/>
      <c r="O184" s="16"/>
      <c r="P184" s="16"/>
      <c r="Q184" s="16"/>
      <c r="R184" s="16"/>
      <c r="S184" s="16"/>
      <c r="T184" s="16"/>
      <c r="U184" s="16"/>
      <c r="V184" s="16"/>
      <c r="W184" s="16"/>
      <c r="X184" s="16"/>
      <c r="Y184" s="16"/>
      <c r="Z184" s="16"/>
      <c r="AA184" s="16"/>
      <c r="AB184" s="16"/>
      <c r="AC184" s="16"/>
      <c r="AD184" s="16"/>
      <c r="AE184" s="16"/>
      <c r="AF184" s="16"/>
      <c r="AG184" s="16"/>
      <c r="AH184" s="16"/>
      <c r="AI184" s="16"/>
      <c r="AJ184" s="16"/>
      <c r="AK184" s="16"/>
      <c r="AL184" s="16"/>
      <c r="AM184" s="16"/>
      <c r="AN184" s="16"/>
      <c r="AO184" s="16"/>
    </row>
    <row r="185" spans="2:41" ht="18.75" x14ac:dyDescent="0.3">
      <c r="B185" s="1"/>
      <c r="C185" s="1"/>
      <c r="D185" s="1"/>
      <c r="E185" s="1"/>
      <c r="F185" s="1"/>
      <c r="G185" s="1"/>
      <c r="H185" s="1"/>
      <c r="I185" s="1"/>
      <c r="J185" s="1"/>
      <c r="K185" s="1"/>
      <c r="L185" s="1"/>
      <c r="M185" s="1"/>
      <c r="O185" s="16"/>
      <c r="P185" s="16"/>
      <c r="Q185" s="16"/>
      <c r="R185" s="16"/>
      <c r="S185" s="16"/>
      <c r="T185" s="16"/>
      <c r="U185" s="16"/>
      <c r="V185" s="16"/>
      <c r="W185" s="16"/>
      <c r="X185" s="16"/>
      <c r="Y185" s="16"/>
      <c r="Z185" s="16"/>
      <c r="AA185" s="16"/>
      <c r="AB185" s="16"/>
      <c r="AC185" s="16"/>
      <c r="AD185" s="16"/>
      <c r="AE185" s="16"/>
      <c r="AF185" s="16"/>
      <c r="AG185" s="16"/>
      <c r="AH185" s="16"/>
      <c r="AI185" s="16"/>
      <c r="AJ185" s="16"/>
      <c r="AK185" s="16"/>
      <c r="AL185" s="16"/>
      <c r="AM185" s="16"/>
      <c r="AN185" s="16"/>
      <c r="AO185" s="16"/>
    </row>
    <row r="186" spans="2:41" ht="18.75" x14ac:dyDescent="0.3">
      <c r="B186" s="1"/>
      <c r="C186" s="1"/>
      <c r="D186" s="1"/>
      <c r="E186" s="1"/>
      <c r="F186" s="1"/>
      <c r="G186" s="1"/>
      <c r="H186" s="1"/>
      <c r="I186" s="1"/>
      <c r="J186" s="1"/>
      <c r="K186" s="1"/>
      <c r="L186" s="1"/>
      <c r="M186" s="1"/>
      <c r="O186" s="16"/>
      <c r="P186" s="16"/>
      <c r="Q186" s="16"/>
      <c r="R186" s="16"/>
      <c r="S186" s="16"/>
      <c r="T186" s="16"/>
      <c r="U186" s="16"/>
      <c r="V186" s="16"/>
      <c r="W186" s="16"/>
      <c r="X186" s="16"/>
      <c r="Y186" s="16"/>
      <c r="Z186" s="16"/>
      <c r="AA186" s="16"/>
      <c r="AB186" s="16"/>
      <c r="AC186" s="16"/>
      <c r="AD186" s="16"/>
      <c r="AE186" s="16"/>
      <c r="AF186" s="16"/>
      <c r="AG186" s="16"/>
      <c r="AH186" s="16"/>
      <c r="AI186" s="16"/>
      <c r="AJ186" s="16"/>
      <c r="AK186" s="16"/>
      <c r="AL186" s="16"/>
      <c r="AM186" s="16"/>
      <c r="AN186" s="16"/>
      <c r="AO186" s="16"/>
    </row>
    <row r="187" spans="2:41" ht="18.75" x14ac:dyDescent="0.3">
      <c r="B187" s="1"/>
      <c r="C187" s="1"/>
      <c r="D187" s="1"/>
      <c r="E187" s="1"/>
      <c r="F187" s="1"/>
      <c r="G187" s="1"/>
      <c r="H187" s="1"/>
      <c r="I187" s="1"/>
      <c r="J187" s="1"/>
      <c r="K187" s="1"/>
      <c r="L187" s="1"/>
      <c r="M187" s="1"/>
      <c r="O187" s="16"/>
      <c r="P187" s="16"/>
      <c r="Q187" s="16"/>
      <c r="R187" s="16"/>
      <c r="S187" s="16"/>
      <c r="T187" s="16"/>
      <c r="U187" s="16"/>
      <c r="V187" s="16"/>
      <c r="W187" s="16"/>
      <c r="X187" s="16"/>
      <c r="Y187" s="16"/>
      <c r="Z187" s="16"/>
      <c r="AA187" s="16"/>
      <c r="AB187" s="16"/>
      <c r="AC187" s="16"/>
      <c r="AD187" s="16"/>
      <c r="AE187" s="16"/>
      <c r="AF187" s="16"/>
      <c r="AG187" s="16"/>
      <c r="AH187" s="16"/>
      <c r="AI187" s="16"/>
      <c r="AJ187" s="16"/>
      <c r="AK187" s="16"/>
      <c r="AL187" s="16"/>
      <c r="AM187" s="16"/>
      <c r="AN187" s="16"/>
      <c r="AO187" s="16"/>
    </row>
    <row r="188" spans="2:41" ht="18.75" x14ac:dyDescent="0.3">
      <c r="B188" s="1"/>
      <c r="C188" s="1"/>
      <c r="D188" s="1"/>
      <c r="E188" s="1"/>
      <c r="F188" s="1"/>
      <c r="G188" s="1"/>
      <c r="H188" s="1"/>
      <c r="I188" s="1"/>
      <c r="J188" s="1"/>
      <c r="K188" s="1"/>
      <c r="L188" s="1"/>
      <c r="M188" s="1"/>
      <c r="O188" s="16"/>
      <c r="P188" s="16"/>
      <c r="Q188" s="16"/>
      <c r="R188" s="16"/>
      <c r="S188" s="16"/>
      <c r="T188" s="16"/>
      <c r="U188" s="16"/>
      <c r="V188" s="16"/>
      <c r="W188" s="16"/>
      <c r="X188" s="16"/>
      <c r="Y188" s="16"/>
      <c r="Z188" s="16"/>
      <c r="AA188" s="16"/>
      <c r="AB188" s="16"/>
      <c r="AC188" s="16"/>
      <c r="AD188" s="16"/>
      <c r="AE188" s="16"/>
      <c r="AF188" s="16"/>
      <c r="AG188" s="16"/>
      <c r="AH188" s="16"/>
      <c r="AI188" s="16"/>
      <c r="AJ188" s="16"/>
      <c r="AK188" s="16"/>
      <c r="AL188" s="16"/>
      <c r="AM188" s="16"/>
      <c r="AN188" s="16"/>
      <c r="AO188" s="16"/>
    </row>
    <row r="189" spans="2:41" ht="18.75" x14ac:dyDescent="0.3">
      <c r="B189" s="1"/>
      <c r="C189" s="1"/>
      <c r="D189" s="1"/>
      <c r="E189" s="1"/>
      <c r="F189" s="1"/>
      <c r="G189" s="1"/>
      <c r="H189" s="1"/>
      <c r="I189" s="1"/>
      <c r="J189" s="1"/>
      <c r="K189" s="1"/>
      <c r="L189" s="1"/>
      <c r="M189" s="1"/>
      <c r="O189" s="16"/>
      <c r="P189" s="16"/>
      <c r="Q189" s="16"/>
      <c r="R189" s="16"/>
      <c r="S189" s="16"/>
      <c r="T189" s="16"/>
      <c r="U189" s="16"/>
      <c r="V189" s="16"/>
      <c r="W189" s="16"/>
      <c r="X189" s="16"/>
      <c r="Y189" s="16"/>
      <c r="Z189" s="16"/>
      <c r="AA189" s="16"/>
      <c r="AB189" s="16"/>
      <c r="AC189" s="16"/>
      <c r="AD189" s="16"/>
      <c r="AE189" s="16"/>
      <c r="AF189" s="16"/>
      <c r="AG189" s="16"/>
      <c r="AH189" s="16"/>
      <c r="AI189" s="16"/>
      <c r="AJ189" s="16"/>
      <c r="AK189" s="16"/>
      <c r="AL189" s="16"/>
      <c r="AM189" s="16"/>
      <c r="AN189" s="16"/>
      <c r="AO189" s="16"/>
    </row>
    <row r="190" spans="2:41" ht="18.75" x14ac:dyDescent="0.3">
      <c r="B190" s="1"/>
      <c r="C190" s="1"/>
      <c r="D190" s="1"/>
      <c r="E190" s="1"/>
      <c r="F190" s="1"/>
      <c r="G190" s="1"/>
      <c r="H190" s="1"/>
      <c r="I190" s="1"/>
      <c r="J190" s="1"/>
      <c r="K190" s="1"/>
      <c r="L190" s="1"/>
      <c r="M190" s="1"/>
      <c r="O190" s="16"/>
      <c r="P190" s="16"/>
      <c r="Q190" s="16"/>
      <c r="R190" s="16"/>
      <c r="S190" s="16"/>
      <c r="T190" s="16"/>
      <c r="U190" s="16"/>
      <c r="V190" s="16"/>
      <c r="W190" s="16"/>
      <c r="X190" s="16"/>
      <c r="Y190" s="16"/>
      <c r="Z190" s="16"/>
      <c r="AA190" s="16"/>
      <c r="AB190" s="16"/>
      <c r="AC190" s="16"/>
      <c r="AD190" s="16"/>
      <c r="AE190" s="16"/>
      <c r="AF190" s="16"/>
      <c r="AG190" s="16"/>
      <c r="AH190" s="16"/>
      <c r="AI190" s="16"/>
      <c r="AJ190" s="16"/>
      <c r="AK190" s="16"/>
      <c r="AL190" s="16"/>
      <c r="AM190" s="16"/>
      <c r="AN190" s="16"/>
      <c r="AO190" s="16"/>
    </row>
    <row r="191" spans="2:41" ht="18.75" x14ac:dyDescent="0.3">
      <c r="B191" s="1"/>
      <c r="C191" s="1"/>
      <c r="D191" s="1"/>
      <c r="E191" s="1"/>
      <c r="F191" s="1"/>
      <c r="G191" s="1"/>
      <c r="H191" s="1"/>
      <c r="I191" s="1"/>
      <c r="J191" s="1"/>
      <c r="K191" s="1"/>
      <c r="L191" s="1"/>
      <c r="M191" s="1"/>
      <c r="O191" s="16"/>
      <c r="P191" s="16"/>
      <c r="Q191" s="16"/>
      <c r="R191" s="16"/>
      <c r="S191" s="16"/>
      <c r="T191" s="16"/>
      <c r="U191" s="16"/>
      <c r="V191" s="16"/>
      <c r="W191" s="16"/>
      <c r="X191" s="16"/>
      <c r="Y191" s="16"/>
      <c r="Z191" s="16"/>
      <c r="AA191" s="16"/>
      <c r="AB191" s="16"/>
      <c r="AC191" s="16"/>
      <c r="AD191" s="16"/>
      <c r="AE191" s="16"/>
      <c r="AF191" s="16"/>
      <c r="AG191" s="16"/>
      <c r="AH191" s="16"/>
      <c r="AI191" s="16"/>
      <c r="AJ191" s="16"/>
      <c r="AK191" s="16"/>
      <c r="AL191" s="16"/>
      <c r="AM191" s="16"/>
      <c r="AN191" s="16"/>
      <c r="AO191" s="16"/>
    </row>
    <row r="192" spans="2:41" ht="18.75" x14ac:dyDescent="0.3">
      <c r="B192" s="1"/>
      <c r="C192" s="1"/>
      <c r="D192" s="1"/>
      <c r="E192" s="1"/>
      <c r="F192" s="1"/>
      <c r="G192" s="1"/>
      <c r="H192" s="1"/>
      <c r="I192" s="1"/>
      <c r="J192" s="1"/>
      <c r="K192" s="1"/>
      <c r="L192" s="1"/>
      <c r="M192" s="1"/>
      <c r="O192" s="16"/>
      <c r="P192" s="16"/>
      <c r="Q192" s="16"/>
      <c r="R192" s="16"/>
      <c r="S192" s="16"/>
      <c r="T192" s="16"/>
      <c r="U192" s="16"/>
      <c r="V192" s="16"/>
      <c r="W192" s="16"/>
      <c r="X192" s="16"/>
      <c r="Y192" s="16"/>
      <c r="Z192" s="16"/>
      <c r="AA192" s="16"/>
      <c r="AB192" s="16"/>
      <c r="AC192" s="16"/>
      <c r="AD192" s="16"/>
      <c r="AE192" s="16"/>
      <c r="AF192" s="16"/>
      <c r="AG192" s="16"/>
      <c r="AH192" s="16"/>
      <c r="AI192" s="16"/>
      <c r="AJ192" s="16"/>
      <c r="AK192" s="16"/>
      <c r="AL192" s="16"/>
      <c r="AM192" s="16"/>
      <c r="AN192" s="16"/>
      <c r="AO192" s="16"/>
    </row>
    <row r="193" spans="2:41" ht="18.75" x14ac:dyDescent="0.3">
      <c r="B193" s="1"/>
      <c r="C193" s="1"/>
      <c r="D193" s="1"/>
      <c r="E193" s="1"/>
      <c r="F193" s="1"/>
      <c r="G193" s="1"/>
      <c r="H193" s="1"/>
      <c r="I193" s="1"/>
      <c r="J193" s="1"/>
      <c r="K193" s="1"/>
      <c r="L193" s="1"/>
      <c r="M193" s="1"/>
      <c r="O193" s="16"/>
      <c r="P193" s="16"/>
      <c r="Q193" s="16"/>
      <c r="R193" s="16"/>
      <c r="S193" s="16"/>
      <c r="T193" s="16"/>
      <c r="U193" s="16"/>
      <c r="V193" s="16"/>
      <c r="W193" s="16"/>
      <c r="X193" s="16"/>
      <c r="Y193" s="16"/>
      <c r="Z193" s="16"/>
      <c r="AA193" s="16"/>
      <c r="AB193" s="16"/>
      <c r="AC193" s="16"/>
      <c r="AD193" s="16"/>
      <c r="AE193" s="16"/>
      <c r="AF193" s="16"/>
      <c r="AG193" s="16"/>
      <c r="AH193" s="16"/>
      <c r="AI193" s="16"/>
      <c r="AJ193" s="16"/>
      <c r="AK193" s="16"/>
      <c r="AL193" s="16"/>
      <c r="AM193" s="16"/>
      <c r="AN193" s="16"/>
      <c r="AO193" s="16"/>
    </row>
    <row r="194" spans="2:41" ht="18.75" x14ac:dyDescent="0.3">
      <c r="B194" s="1"/>
      <c r="C194" s="1"/>
      <c r="D194" s="1"/>
      <c r="E194" s="1"/>
      <c r="F194" s="1"/>
      <c r="G194" s="1"/>
      <c r="H194" s="1"/>
      <c r="I194" s="1"/>
      <c r="J194" s="1"/>
      <c r="K194" s="1"/>
      <c r="L194" s="1"/>
      <c r="M194" s="1"/>
      <c r="O194" s="16"/>
      <c r="P194" s="16"/>
      <c r="Q194" s="16"/>
      <c r="R194" s="16"/>
      <c r="S194" s="16"/>
      <c r="T194" s="16"/>
      <c r="U194" s="16"/>
      <c r="V194" s="16"/>
      <c r="W194" s="16"/>
      <c r="X194" s="16"/>
      <c r="Y194" s="16"/>
      <c r="Z194" s="16"/>
      <c r="AA194" s="16"/>
      <c r="AB194" s="16"/>
      <c r="AC194" s="16"/>
      <c r="AD194" s="16"/>
      <c r="AE194" s="16"/>
      <c r="AF194" s="16"/>
      <c r="AG194" s="16"/>
      <c r="AH194" s="16"/>
      <c r="AI194" s="16"/>
      <c r="AJ194" s="16"/>
      <c r="AK194" s="16"/>
      <c r="AL194" s="16"/>
      <c r="AM194" s="16"/>
      <c r="AN194" s="16"/>
      <c r="AO194" s="16"/>
    </row>
    <row r="195" spans="2:41" ht="18.75" x14ac:dyDescent="0.3">
      <c r="B195" s="1"/>
      <c r="C195" s="1"/>
      <c r="D195" s="1"/>
      <c r="E195" s="1"/>
      <c r="F195" s="1"/>
      <c r="G195" s="1"/>
      <c r="H195" s="1"/>
      <c r="I195" s="1"/>
      <c r="J195" s="1"/>
      <c r="K195" s="1"/>
      <c r="L195" s="1"/>
      <c r="M195" s="1"/>
      <c r="O195" s="16"/>
      <c r="P195" s="16"/>
      <c r="Q195" s="16"/>
      <c r="R195" s="16"/>
      <c r="S195" s="16"/>
      <c r="T195" s="16"/>
      <c r="U195" s="16"/>
      <c r="V195" s="16"/>
      <c r="W195" s="16"/>
      <c r="X195" s="16"/>
      <c r="Y195" s="16"/>
      <c r="Z195" s="16"/>
      <c r="AA195" s="16"/>
      <c r="AB195" s="16"/>
      <c r="AC195" s="16"/>
      <c r="AD195" s="16"/>
      <c r="AE195" s="16"/>
      <c r="AF195" s="16"/>
      <c r="AG195" s="16"/>
      <c r="AH195" s="16"/>
      <c r="AI195" s="16"/>
      <c r="AJ195" s="16"/>
      <c r="AK195" s="16"/>
      <c r="AL195" s="16"/>
      <c r="AM195" s="16"/>
      <c r="AN195" s="16"/>
      <c r="AO195" s="16"/>
    </row>
    <row r="196" spans="2:41" ht="18.75" x14ac:dyDescent="0.3">
      <c r="B196" s="1"/>
      <c r="C196" s="1"/>
      <c r="D196" s="1"/>
      <c r="E196" s="1"/>
      <c r="F196" s="1"/>
      <c r="G196" s="1"/>
      <c r="H196" s="1"/>
      <c r="I196" s="1"/>
      <c r="J196" s="1"/>
      <c r="K196" s="1"/>
      <c r="L196" s="1"/>
      <c r="M196" s="1"/>
      <c r="O196" s="16"/>
      <c r="P196" s="16"/>
      <c r="Q196" s="16"/>
      <c r="R196" s="16"/>
      <c r="S196" s="16"/>
      <c r="T196" s="16"/>
      <c r="U196" s="16"/>
      <c r="V196" s="16"/>
      <c r="W196" s="16"/>
      <c r="X196" s="16"/>
      <c r="Y196" s="16"/>
      <c r="Z196" s="16"/>
      <c r="AA196" s="16"/>
      <c r="AB196" s="16"/>
      <c r="AC196" s="16"/>
      <c r="AD196" s="16"/>
      <c r="AE196" s="16"/>
      <c r="AF196" s="16"/>
      <c r="AG196" s="16"/>
      <c r="AH196" s="16"/>
      <c r="AI196" s="16"/>
      <c r="AJ196" s="16"/>
      <c r="AK196" s="16"/>
      <c r="AL196" s="16"/>
      <c r="AM196" s="16"/>
      <c r="AN196" s="16"/>
      <c r="AO196" s="16"/>
    </row>
    <row r="197" spans="2:41" ht="18.75" x14ac:dyDescent="0.3">
      <c r="B197" s="1"/>
      <c r="C197" s="1"/>
      <c r="D197" s="1"/>
      <c r="E197" s="1"/>
      <c r="F197" s="1"/>
      <c r="G197" s="1"/>
      <c r="H197" s="1"/>
      <c r="I197" s="1"/>
      <c r="J197" s="1"/>
      <c r="K197" s="1"/>
      <c r="L197" s="1"/>
      <c r="M197" s="1"/>
      <c r="O197" s="16"/>
      <c r="P197" s="16"/>
      <c r="Q197" s="16"/>
      <c r="R197" s="16"/>
      <c r="S197" s="16"/>
      <c r="T197" s="16"/>
      <c r="U197" s="16"/>
      <c r="V197" s="16"/>
      <c r="W197" s="16"/>
      <c r="X197" s="16"/>
      <c r="Y197" s="16"/>
      <c r="Z197" s="16"/>
      <c r="AA197" s="16"/>
      <c r="AB197" s="16"/>
      <c r="AC197" s="16"/>
      <c r="AD197" s="16"/>
      <c r="AE197" s="16"/>
      <c r="AF197" s="16"/>
      <c r="AG197" s="16"/>
      <c r="AH197" s="16"/>
      <c r="AI197" s="16"/>
      <c r="AJ197" s="16"/>
      <c r="AK197" s="16"/>
      <c r="AL197" s="16"/>
      <c r="AM197" s="16"/>
      <c r="AN197" s="16"/>
      <c r="AO197" s="16"/>
    </row>
    <row r="198" spans="2:41" ht="18.75" x14ac:dyDescent="0.3">
      <c r="B198" s="1"/>
      <c r="C198" s="1"/>
      <c r="D198" s="1"/>
      <c r="E198" s="1"/>
      <c r="F198" s="1"/>
      <c r="G198" s="1"/>
      <c r="H198" s="1"/>
      <c r="I198" s="1"/>
      <c r="J198" s="1"/>
      <c r="K198" s="1"/>
      <c r="L198" s="1"/>
      <c r="M198" s="1"/>
      <c r="O198" s="16"/>
      <c r="P198" s="16"/>
      <c r="Q198" s="16"/>
      <c r="R198" s="16"/>
      <c r="S198" s="16"/>
      <c r="T198" s="16"/>
      <c r="U198" s="16"/>
      <c r="V198" s="16"/>
      <c r="W198" s="16"/>
      <c r="X198" s="16"/>
      <c r="Y198" s="16"/>
      <c r="Z198" s="16"/>
      <c r="AA198" s="16"/>
      <c r="AB198" s="16"/>
      <c r="AC198" s="16"/>
      <c r="AD198" s="16"/>
      <c r="AE198" s="16"/>
      <c r="AF198" s="16"/>
      <c r="AG198" s="16"/>
      <c r="AH198" s="16"/>
      <c r="AI198" s="16"/>
      <c r="AJ198" s="16"/>
      <c r="AK198" s="16"/>
      <c r="AL198" s="16"/>
      <c r="AM198" s="16"/>
      <c r="AN198" s="16"/>
      <c r="AO198" s="16"/>
    </row>
    <row r="199" spans="2:41" ht="18.75" x14ac:dyDescent="0.3">
      <c r="B199" s="1"/>
      <c r="C199" s="1"/>
      <c r="D199" s="1"/>
      <c r="E199" s="1"/>
      <c r="F199" s="1"/>
      <c r="G199" s="1"/>
      <c r="H199" s="1"/>
      <c r="I199" s="1"/>
      <c r="J199" s="1"/>
      <c r="K199" s="1"/>
      <c r="L199" s="1"/>
      <c r="M199" s="1"/>
      <c r="O199" s="16"/>
      <c r="P199" s="16"/>
      <c r="Q199" s="16"/>
      <c r="R199" s="16"/>
      <c r="S199" s="16"/>
      <c r="T199" s="16"/>
      <c r="U199" s="16"/>
      <c r="V199" s="16"/>
      <c r="W199" s="16"/>
      <c r="X199" s="16"/>
      <c r="Y199" s="16"/>
      <c r="Z199" s="16"/>
      <c r="AA199" s="16"/>
      <c r="AB199" s="16"/>
      <c r="AC199" s="16"/>
      <c r="AD199" s="16"/>
      <c r="AE199" s="16"/>
      <c r="AF199" s="16"/>
      <c r="AG199" s="16"/>
      <c r="AH199" s="16"/>
      <c r="AI199" s="16"/>
      <c r="AJ199" s="16"/>
      <c r="AK199" s="16"/>
      <c r="AL199" s="16"/>
      <c r="AM199" s="16"/>
      <c r="AN199" s="16"/>
      <c r="AO199" s="16"/>
    </row>
    <row r="200" spans="2:41" ht="18.75" x14ac:dyDescent="0.3">
      <c r="B200" s="1"/>
      <c r="C200" s="1"/>
      <c r="D200" s="1"/>
      <c r="E200" s="1"/>
      <c r="F200" s="1"/>
      <c r="G200" s="1"/>
      <c r="H200" s="1"/>
      <c r="I200" s="1"/>
      <c r="J200" s="1"/>
      <c r="K200" s="1"/>
      <c r="L200" s="1"/>
      <c r="M200" s="1"/>
      <c r="O200" s="16"/>
      <c r="P200" s="16"/>
      <c r="Q200" s="16"/>
      <c r="R200" s="16"/>
      <c r="S200" s="16"/>
      <c r="T200" s="16"/>
      <c r="U200" s="16"/>
      <c r="V200" s="16"/>
      <c r="W200" s="16"/>
      <c r="X200" s="16"/>
      <c r="Y200" s="16"/>
      <c r="Z200" s="16"/>
      <c r="AA200" s="16"/>
      <c r="AB200" s="16"/>
      <c r="AC200" s="16"/>
      <c r="AD200" s="16"/>
      <c r="AE200" s="16"/>
      <c r="AF200" s="16"/>
      <c r="AG200" s="16"/>
      <c r="AH200" s="16"/>
      <c r="AI200" s="16"/>
      <c r="AJ200" s="16"/>
      <c r="AK200" s="16"/>
      <c r="AL200" s="16"/>
      <c r="AM200" s="16"/>
      <c r="AN200" s="16"/>
      <c r="AO200" s="16"/>
    </row>
    <row r="201" spans="2:41" ht="18.75" x14ac:dyDescent="0.3">
      <c r="B201" s="1"/>
      <c r="C201" s="1"/>
      <c r="D201" s="1"/>
      <c r="E201" s="1"/>
      <c r="F201" s="1"/>
      <c r="G201" s="1"/>
      <c r="H201" s="1"/>
      <c r="I201" s="1"/>
      <c r="J201" s="1"/>
      <c r="K201" s="1"/>
      <c r="L201" s="1"/>
      <c r="M201" s="1"/>
      <c r="O201" s="16"/>
      <c r="P201" s="16"/>
      <c r="Q201" s="16"/>
      <c r="R201" s="16"/>
      <c r="S201" s="16"/>
      <c r="T201" s="16"/>
      <c r="U201" s="16"/>
      <c r="V201" s="16"/>
      <c r="W201" s="16"/>
      <c r="X201" s="16"/>
      <c r="Y201" s="16"/>
      <c r="Z201" s="16"/>
      <c r="AA201" s="16"/>
      <c r="AB201" s="16"/>
      <c r="AC201" s="16"/>
      <c r="AD201" s="16"/>
      <c r="AE201" s="16"/>
      <c r="AF201" s="16"/>
      <c r="AG201" s="16"/>
      <c r="AH201" s="16"/>
      <c r="AI201" s="16"/>
      <c r="AJ201" s="16"/>
      <c r="AK201" s="16"/>
      <c r="AL201" s="16"/>
      <c r="AM201" s="16"/>
      <c r="AN201" s="16"/>
      <c r="AO201" s="16"/>
    </row>
    <row r="202" spans="2:41" ht="18.75" x14ac:dyDescent="0.3">
      <c r="B202" s="1"/>
      <c r="C202" s="1"/>
      <c r="D202" s="1"/>
      <c r="E202" s="1"/>
      <c r="F202" s="1"/>
      <c r="G202" s="1"/>
      <c r="H202" s="1"/>
      <c r="I202" s="1"/>
      <c r="J202" s="1"/>
      <c r="K202" s="1"/>
      <c r="L202" s="1"/>
      <c r="M202" s="1"/>
      <c r="O202" s="16"/>
      <c r="P202" s="16"/>
      <c r="Q202" s="16"/>
      <c r="R202" s="16"/>
      <c r="S202" s="16"/>
      <c r="T202" s="16"/>
      <c r="U202" s="16"/>
      <c r="V202" s="16"/>
      <c r="W202" s="16"/>
      <c r="X202" s="16"/>
      <c r="Y202" s="16"/>
      <c r="Z202" s="16"/>
      <c r="AA202" s="16"/>
      <c r="AB202" s="16"/>
      <c r="AC202" s="16"/>
      <c r="AD202" s="16"/>
      <c r="AE202" s="16"/>
      <c r="AF202" s="16"/>
      <c r="AG202" s="16"/>
      <c r="AH202" s="16"/>
      <c r="AI202" s="16"/>
      <c r="AJ202" s="16"/>
      <c r="AK202" s="16"/>
      <c r="AL202" s="16"/>
      <c r="AM202" s="16"/>
      <c r="AN202" s="16"/>
      <c r="AO202" s="16"/>
    </row>
    <row r="203" spans="2:41" ht="18.75" x14ac:dyDescent="0.3">
      <c r="B203" s="1"/>
      <c r="C203" s="1"/>
      <c r="D203" s="1"/>
      <c r="E203" s="1"/>
      <c r="F203" s="1"/>
      <c r="G203" s="1"/>
      <c r="H203" s="1"/>
      <c r="I203" s="1"/>
      <c r="J203" s="1"/>
      <c r="K203" s="1"/>
      <c r="L203" s="1"/>
      <c r="M203" s="1"/>
      <c r="O203" s="16"/>
      <c r="P203" s="16"/>
      <c r="Q203" s="16"/>
      <c r="R203" s="16"/>
      <c r="S203" s="16"/>
      <c r="T203" s="16"/>
      <c r="U203" s="16"/>
      <c r="V203" s="16"/>
      <c r="W203" s="16"/>
      <c r="X203" s="16"/>
      <c r="Y203" s="16"/>
      <c r="Z203" s="16"/>
      <c r="AA203" s="16"/>
      <c r="AB203" s="16"/>
      <c r="AC203" s="16"/>
      <c r="AD203" s="16"/>
      <c r="AE203" s="16"/>
      <c r="AF203" s="16"/>
      <c r="AG203" s="16"/>
      <c r="AH203" s="16"/>
      <c r="AI203" s="16"/>
      <c r="AJ203" s="16"/>
      <c r="AK203" s="16"/>
      <c r="AL203" s="16"/>
      <c r="AM203" s="16"/>
      <c r="AN203" s="16"/>
      <c r="AO203" s="16"/>
    </row>
    <row r="204" spans="2:41" ht="18.75" x14ac:dyDescent="0.3">
      <c r="B204" s="1"/>
      <c r="C204" s="1"/>
      <c r="D204" s="1"/>
      <c r="E204" s="1"/>
      <c r="F204" s="1"/>
      <c r="G204" s="1"/>
      <c r="H204" s="1"/>
      <c r="I204" s="1"/>
      <c r="J204" s="1"/>
      <c r="K204" s="1"/>
      <c r="L204" s="1"/>
      <c r="M204" s="1"/>
      <c r="O204" s="16"/>
      <c r="P204" s="16"/>
      <c r="Q204" s="16"/>
      <c r="R204" s="16"/>
      <c r="S204" s="16"/>
      <c r="T204" s="16"/>
      <c r="U204" s="16"/>
      <c r="V204" s="16"/>
      <c r="W204" s="16"/>
      <c r="X204" s="16"/>
      <c r="Y204" s="16"/>
      <c r="Z204" s="16"/>
      <c r="AA204" s="16"/>
      <c r="AB204" s="16"/>
      <c r="AC204" s="16"/>
      <c r="AD204" s="16"/>
      <c r="AE204" s="16"/>
      <c r="AF204" s="16"/>
      <c r="AG204" s="16"/>
      <c r="AH204" s="16"/>
      <c r="AI204" s="16"/>
      <c r="AJ204" s="16"/>
      <c r="AK204" s="16"/>
      <c r="AL204" s="16"/>
      <c r="AM204" s="16"/>
      <c r="AN204" s="16"/>
      <c r="AO204" s="16"/>
    </row>
    <row r="205" spans="2:41" ht="18.75" x14ac:dyDescent="0.3">
      <c r="B205" s="1"/>
      <c r="C205" s="1"/>
      <c r="D205" s="1"/>
      <c r="E205" s="1"/>
      <c r="F205" s="1"/>
      <c r="G205" s="1"/>
      <c r="H205" s="1"/>
      <c r="I205" s="1"/>
      <c r="J205" s="1"/>
      <c r="K205" s="1"/>
      <c r="L205" s="1"/>
      <c r="M205" s="1"/>
      <c r="O205" s="16"/>
      <c r="P205" s="16"/>
      <c r="Q205" s="16"/>
      <c r="R205" s="16"/>
      <c r="S205" s="16"/>
      <c r="T205" s="16"/>
      <c r="U205" s="16"/>
      <c r="V205" s="16"/>
      <c r="W205" s="16"/>
      <c r="X205" s="16"/>
      <c r="Y205" s="16"/>
      <c r="Z205" s="16"/>
      <c r="AA205" s="16"/>
      <c r="AB205" s="16"/>
      <c r="AC205" s="16"/>
      <c r="AD205" s="16"/>
      <c r="AE205" s="16"/>
      <c r="AF205" s="16"/>
      <c r="AG205" s="16"/>
      <c r="AH205" s="16"/>
      <c r="AI205" s="16"/>
      <c r="AJ205" s="16"/>
      <c r="AK205" s="16"/>
      <c r="AL205" s="16"/>
      <c r="AM205" s="16"/>
      <c r="AN205" s="16"/>
      <c r="AO205" s="16"/>
    </row>
    <row r="206" spans="2:41" ht="18.75" x14ac:dyDescent="0.3">
      <c r="B206" s="1"/>
      <c r="C206" s="1"/>
      <c r="D206" s="1"/>
      <c r="E206" s="1"/>
      <c r="F206" s="1"/>
      <c r="G206" s="1"/>
      <c r="H206" s="1"/>
      <c r="I206" s="1"/>
      <c r="J206" s="1"/>
      <c r="K206" s="1"/>
      <c r="L206" s="1"/>
      <c r="M206" s="1"/>
      <c r="O206" s="16"/>
      <c r="P206" s="16"/>
      <c r="Q206" s="16"/>
      <c r="R206" s="16"/>
      <c r="S206" s="16"/>
      <c r="T206" s="16"/>
      <c r="U206" s="16"/>
      <c r="V206" s="16"/>
      <c r="W206" s="16"/>
      <c r="X206" s="16"/>
      <c r="Y206" s="16"/>
      <c r="Z206" s="16"/>
      <c r="AA206" s="16"/>
      <c r="AB206" s="16"/>
      <c r="AC206" s="16"/>
      <c r="AD206" s="16"/>
      <c r="AE206" s="16"/>
      <c r="AF206" s="16"/>
      <c r="AG206" s="16"/>
      <c r="AH206" s="16"/>
      <c r="AI206" s="16"/>
      <c r="AJ206" s="16"/>
      <c r="AK206" s="16"/>
      <c r="AL206" s="16"/>
      <c r="AM206" s="16"/>
      <c r="AN206" s="16"/>
      <c r="AO206" s="16"/>
    </row>
    <row r="207" spans="2:41" ht="18.75" x14ac:dyDescent="0.3">
      <c r="B207" s="1"/>
      <c r="C207" s="1"/>
      <c r="D207" s="1"/>
      <c r="E207" s="1"/>
      <c r="F207" s="1"/>
      <c r="G207" s="1"/>
      <c r="H207" s="1"/>
      <c r="I207" s="1"/>
      <c r="J207" s="1"/>
      <c r="K207" s="1"/>
      <c r="L207" s="1"/>
      <c r="M207" s="1"/>
      <c r="O207" s="16"/>
      <c r="P207" s="16"/>
      <c r="Q207" s="16"/>
      <c r="R207" s="16"/>
      <c r="S207" s="16"/>
      <c r="T207" s="16"/>
      <c r="U207" s="16"/>
      <c r="V207" s="16"/>
      <c r="W207" s="16"/>
      <c r="X207" s="16"/>
      <c r="Y207" s="16"/>
      <c r="Z207" s="16"/>
      <c r="AA207" s="16"/>
      <c r="AB207" s="16"/>
      <c r="AC207" s="16"/>
      <c r="AD207" s="16"/>
      <c r="AE207" s="16"/>
      <c r="AF207" s="16"/>
      <c r="AG207" s="16"/>
      <c r="AH207" s="16"/>
      <c r="AI207" s="16"/>
      <c r="AJ207" s="16"/>
      <c r="AK207" s="16"/>
      <c r="AL207" s="16"/>
      <c r="AM207" s="16"/>
      <c r="AN207" s="16"/>
      <c r="AO207" s="16"/>
    </row>
    <row r="208" spans="2:41" ht="18.75" x14ac:dyDescent="0.3">
      <c r="B208" s="1"/>
      <c r="C208" s="1"/>
      <c r="D208" s="1"/>
      <c r="E208" s="1"/>
      <c r="F208" s="1"/>
      <c r="G208" s="1"/>
      <c r="H208" s="1"/>
      <c r="I208" s="1"/>
      <c r="J208" s="1"/>
      <c r="K208" s="1"/>
      <c r="L208" s="1"/>
      <c r="M208" s="1"/>
      <c r="O208" s="16"/>
      <c r="P208" s="16"/>
      <c r="Q208" s="16"/>
      <c r="R208" s="16"/>
      <c r="S208" s="16"/>
      <c r="T208" s="16"/>
      <c r="U208" s="16"/>
      <c r="V208" s="16"/>
      <c r="W208" s="16"/>
      <c r="X208" s="16"/>
      <c r="Y208" s="16"/>
      <c r="Z208" s="16"/>
      <c r="AA208" s="16"/>
      <c r="AB208" s="16"/>
      <c r="AC208" s="16"/>
      <c r="AD208" s="16"/>
      <c r="AE208" s="16"/>
      <c r="AF208" s="16"/>
      <c r="AG208" s="16"/>
      <c r="AH208" s="16"/>
      <c r="AI208" s="16"/>
      <c r="AJ208" s="16"/>
      <c r="AK208" s="16"/>
      <c r="AL208" s="16"/>
      <c r="AM208" s="16"/>
      <c r="AN208" s="16"/>
      <c r="AO208" s="16"/>
    </row>
    <row r="209" spans="2:41" ht="18.75" x14ac:dyDescent="0.3">
      <c r="B209" s="1"/>
      <c r="C209" s="1"/>
      <c r="D209" s="1"/>
      <c r="E209" s="1"/>
      <c r="F209" s="1"/>
      <c r="G209" s="1"/>
      <c r="H209" s="1"/>
      <c r="I209" s="1"/>
      <c r="J209" s="1"/>
      <c r="K209" s="1"/>
      <c r="L209" s="1"/>
      <c r="M209" s="1"/>
      <c r="O209" s="16"/>
      <c r="P209" s="16"/>
      <c r="Q209" s="16"/>
      <c r="R209" s="16"/>
      <c r="S209" s="16"/>
      <c r="T209" s="16"/>
      <c r="U209" s="16"/>
      <c r="V209" s="16"/>
      <c r="W209" s="16"/>
      <c r="X209" s="16"/>
      <c r="Y209" s="16"/>
      <c r="Z209" s="16"/>
      <c r="AA209" s="16"/>
      <c r="AB209" s="16"/>
      <c r="AC209" s="16"/>
      <c r="AD209" s="16"/>
      <c r="AE209" s="16"/>
      <c r="AF209" s="16"/>
      <c r="AG209" s="16"/>
      <c r="AH209" s="16"/>
      <c r="AI209" s="16"/>
      <c r="AJ209" s="16"/>
      <c r="AK209" s="16"/>
      <c r="AL209" s="16"/>
      <c r="AM209" s="16"/>
      <c r="AN209" s="16"/>
      <c r="AO209" s="16"/>
    </row>
    <row r="210" spans="2:41" ht="18.75" x14ac:dyDescent="0.3">
      <c r="B210" s="1"/>
      <c r="C210" s="1"/>
      <c r="D210" s="1"/>
      <c r="E210" s="1"/>
      <c r="F210" s="1"/>
      <c r="G210" s="1"/>
      <c r="H210" s="1"/>
      <c r="I210" s="1"/>
      <c r="J210" s="1"/>
      <c r="K210" s="1"/>
      <c r="L210" s="1"/>
      <c r="M210" s="1"/>
      <c r="O210" s="16"/>
      <c r="P210" s="16"/>
      <c r="Q210" s="16"/>
      <c r="R210" s="16"/>
      <c r="S210" s="16"/>
      <c r="T210" s="16"/>
      <c r="U210" s="16"/>
      <c r="V210" s="16"/>
      <c r="W210" s="16"/>
      <c r="X210" s="16"/>
      <c r="Y210" s="16"/>
      <c r="Z210" s="16"/>
      <c r="AA210" s="16"/>
      <c r="AB210" s="16"/>
      <c r="AC210" s="16"/>
      <c r="AD210" s="16"/>
      <c r="AE210" s="16"/>
      <c r="AF210" s="16"/>
      <c r="AG210" s="16"/>
      <c r="AH210" s="16"/>
      <c r="AI210" s="16"/>
      <c r="AJ210" s="16"/>
      <c r="AK210" s="16"/>
      <c r="AL210" s="16"/>
      <c r="AM210" s="16"/>
      <c r="AN210" s="16"/>
      <c r="AO210" s="16"/>
    </row>
    <row r="211" spans="2:41" ht="18.75" x14ac:dyDescent="0.3">
      <c r="B211" s="1"/>
      <c r="C211" s="1"/>
      <c r="D211" s="1"/>
      <c r="E211" s="1"/>
      <c r="F211" s="1"/>
      <c r="G211" s="1"/>
      <c r="H211" s="1"/>
      <c r="I211" s="1"/>
      <c r="J211" s="1"/>
      <c r="K211" s="1"/>
      <c r="L211" s="1"/>
      <c r="M211" s="1"/>
      <c r="O211" s="16"/>
      <c r="P211" s="16"/>
      <c r="Q211" s="16"/>
      <c r="R211" s="16"/>
      <c r="S211" s="16"/>
      <c r="T211" s="16"/>
      <c r="U211" s="16"/>
      <c r="V211" s="16"/>
      <c r="W211" s="16"/>
      <c r="X211" s="16"/>
      <c r="Y211" s="16"/>
      <c r="Z211" s="16"/>
      <c r="AA211" s="16"/>
      <c r="AB211" s="16"/>
      <c r="AC211" s="16"/>
      <c r="AD211" s="16"/>
      <c r="AE211" s="16"/>
      <c r="AF211" s="16"/>
      <c r="AG211" s="16"/>
      <c r="AH211" s="16"/>
      <c r="AI211" s="16"/>
      <c r="AJ211" s="16"/>
      <c r="AK211" s="16"/>
      <c r="AL211" s="16"/>
      <c r="AM211" s="16"/>
      <c r="AN211" s="16"/>
      <c r="AO211" s="16"/>
    </row>
    <row r="212" spans="2:41" ht="18.75" x14ac:dyDescent="0.3">
      <c r="B212" s="1"/>
      <c r="C212" s="1"/>
      <c r="D212" s="1"/>
      <c r="E212" s="1"/>
      <c r="F212" s="1"/>
      <c r="G212" s="1"/>
      <c r="H212" s="1"/>
      <c r="I212" s="1"/>
      <c r="J212" s="1"/>
      <c r="K212" s="1"/>
      <c r="L212" s="1"/>
      <c r="M212" s="1"/>
      <c r="O212" s="16"/>
      <c r="P212" s="16"/>
      <c r="Q212" s="16"/>
      <c r="R212" s="16"/>
      <c r="S212" s="16"/>
      <c r="T212" s="16"/>
      <c r="U212" s="16"/>
      <c r="V212" s="16"/>
      <c r="W212" s="16"/>
      <c r="X212" s="16"/>
      <c r="Y212" s="16"/>
      <c r="Z212" s="16"/>
      <c r="AA212" s="16"/>
      <c r="AB212" s="16"/>
      <c r="AC212" s="16"/>
      <c r="AD212" s="16"/>
      <c r="AE212" s="16"/>
      <c r="AF212" s="16"/>
      <c r="AG212" s="16"/>
      <c r="AH212" s="16"/>
      <c r="AI212" s="16"/>
      <c r="AJ212" s="16"/>
      <c r="AK212" s="16"/>
      <c r="AL212" s="16"/>
      <c r="AM212" s="16"/>
      <c r="AN212" s="16"/>
      <c r="AO212" s="16"/>
    </row>
    <row r="213" spans="2:41" ht="18.75" x14ac:dyDescent="0.3">
      <c r="B213" s="1"/>
      <c r="C213" s="1"/>
      <c r="D213" s="1"/>
      <c r="E213" s="1"/>
      <c r="F213" s="1"/>
      <c r="G213" s="1"/>
      <c r="H213" s="1"/>
      <c r="I213" s="1"/>
      <c r="J213" s="1"/>
      <c r="K213" s="1"/>
      <c r="L213" s="1"/>
      <c r="M213" s="1"/>
      <c r="O213" s="16"/>
      <c r="P213" s="16"/>
      <c r="Q213" s="16"/>
      <c r="R213" s="16"/>
      <c r="S213" s="16"/>
      <c r="T213" s="16"/>
      <c r="U213" s="16"/>
      <c r="V213" s="16"/>
      <c r="W213" s="16"/>
      <c r="X213" s="16"/>
      <c r="Y213" s="16"/>
      <c r="Z213" s="16"/>
      <c r="AA213" s="16"/>
      <c r="AB213" s="16"/>
      <c r="AC213" s="16"/>
      <c r="AD213" s="16"/>
      <c r="AE213" s="16"/>
      <c r="AF213" s="16"/>
      <c r="AG213" s="16"/>
      <c r="AH213" s="16"/>
      <c r="AI213" s="16"/>
      <c r="AJ213" s="16"/>
      <c r="AK213" s="16"/>
      <c r="AL213" s="16"/>
      <c r="AM213" s="16"/>
      <c r="AN213" s="16"/>
      <c r="AO213" s="16"/>
    </row>
    <row r="214" spans="2:41" ht="18.75" x14ac:dyDescent="0.3">
      <c r="B214" s="1"/>
      <c r="C214" s="1"/>
      <c r="D214" s="1"/>
      <c r="E214" s="1"/>
      <c r="F214" s="1"/>
      <c r="G214" s="1"/>
      <c r="H214" s="1"/>
      <c r="I214" s="1"/>
      <c r="J214" s="1"/>
      <c r="K214" s="1"/>
      <c r="L214" s="1"/>
      <c r="M214" s="1"/>
      <c r="O214" s="16"/>
      <c r="P214" s="16"/>
      <c r="Q214" s="16"/>
      <c r="R214" s="16"/>
      <c r="S214" s="16"/>
      <c r="T214" s="16"/>
      <c r="U214" s="16"/>
      <c r="V214" s="16"/>
      <c r="W214" s="16"/>
      <c r="X214" s="16"/>
      <c r="Y214" s="16"/>
      <c r="Z214" s="16"/>
      <c r="AA214" s="16"/>
      <c r="AB214" s="16"/>
      <c r="AC214" s="16"/>
      <c r="AD214" s="16"/>
      <c r="AE214" s="16"/>
      <c r="AF214" s="16"/>
      <c r="AG214" s="16"/>
      <c r="AH214" s="16"/>
      <c r="AI214" s="16"/>
      <c r="AJ214" s="16"/>
      <c r="AK214" s="16"/>
      <c r="AL214" s="16"/>
      <c r="AM214" s="16"/>
      <c r="AN214" s="16"/>
      <c r="AO214" s="16"/>
    </row>
    <row r="215" spans="2:41" ht="18.75" x14ac:dyDescent="0.3">
      <c r="B215" s="1"/>
      <c r="C215" s="1"/>
      <c r="D215" s="1"/>
      <c r="E215" s="1"/>
      <c r="F215" s="1"/>
      <c r="G215" s="1"/>
      <c r="H215" s="1"/>
      <c r="I215" s="1"/>
      <c r="J215" s="1"/>
      <c r="K215" s="1"/>
      <c r="L215" s="1"/>
      <c r="M215" s="1"/>
      <c r="O215" s="16"/>
      <c r="P215" s="16"/>
      <c r="Q215" s="16"/>
      <c r="R215" s="16"/>
      <c r="S215" s="16"/>
      <c r="T215" s="16"/>
      <c r="U215" s="16"/>
      <c r="V215" s="16"/>
      <c r="W215" s="16"/>
      <c r="X215" s="16"/>
      <c r="Y215" s="16"/>
      <c r="Z215" s="16"/>
      <c r="AA215" s="16"/>
      <c r="AB215" s="16"/>
      <c r="AC215" s="16"/>
      <c r="AD215" s="16"/>
      <c r="AE215" s="16"/>
      <c r="AF215" s="16"/>
      <c r="AG215" s="16"/>
      <c r="AH215" s="16"/>
      <c r="AI215" s="16"/>
      <c r="AJ215" s="16"/>
      <c r="AK215" s="16"/>
      <c r="AL215" s="16"/>
      <c r="AM215" s="16"/>
      <c r="AN215" s="16"/>
      <c r="AO215" s="16"/>
    </row>
    <row r="216" spans="2:41" ht="18.75" x14ac:dyDescent="0.3">
      <c r="B216" s="1"/>
      <c r="C216" s="1"/>
      <c r="D216" s="1"/>
      <c r="E216" s="1"/>
      <c r="F216" s="1"/>
      <c r="G216" s="1"/>
      <c r="H216" s="1"/>
      <c r="I216" s="1"/>
      <c r="J216" s="1"/>
      <c r="K216" s="1"/>
      <c r="L216" s="1"/>
      <c r="M216" s="1"/>
      <c r="O216" s="16"/>
      <c r="P216" s="16"/>
      <c r="Q216" s="16"/>
      <c r="R216" s="16"/>
      <c r="S216" s="16"/>
      <c r="T216" s="16"/>
      <c r="U216" s="16"/>
      <c r="V216" s="16"/>
      <c r="W216" s="16"/>
      <c r="X216" s="16"/>
      <c r="Y216" s="16"/>
      <c r="Z216" s="16"/>
      <c r="AA216" s="16"/>
      <c r="AB216" s="16"/>
      <c r="AC216" s="16"/>
      <c r="AD216" s="16"/>
      <c r="AE216" s="16"/>
      <c r="AF216" s="16"/>
      <c r="AG216" s="16"/>
      <c r="AH216" s="16"/>
      <c r="AI216" s="16"/>
      <c r="AJ216" s="16"/>
      <c r="AK216" s="16"/>
      <c r="AL216" s="16"/>
      <c r="AM216" s="16"/>
      <c r="AN216" s="16"/>
      <c r="AO216" s="16"/>
    </row>
    <row r="217" spans="2:41" ht="18.75" x14ac:dyDescent="0.3">
      <c r="B217" s="1"/>
      <c r="C217" s="1"/>
      <c r="D217" s="1"/>
      <c r="E217" s="1"/>
      <c r="F217" s="1"/>
      <c r="G217" s="1"/>
      <c r="H217" s="1"/>
      <c r="I217" s="1"/>
      <c r="J217" s="1"/>
      <c r="K217" s="1"/>
      <c r="L217" s="1"/>
      <c r="M217" s="1"/>
      <c r="O217" s="16"/>
      <c r="P217" s="16"/>
      <c r="Q217" s="16"/>
      <c r="R217" s="16"/>
      <c r="S217" s="16"/>
      <c r="T217" s="16"/>
      <c r="U217" s="16"/>
      <c r="V217" s="16"/>
      <c r="W217" s="16"/>
      <c r="X217" s="16"/>
      <c r="Y217" s="16"/>
      <c r="Z217" s="16"/>
      <c r="AA217" s="16"/>
      <c r="AB217" s="16"/>
      <c r="AC217" s="16"/>
      <c r="AD217" s="16"/>
      <c r="AE217" s="16"/>
      <c r="AF217" s="16"/>
      <c r="AG217" s="16"/>
      <c r="AH217" s="16"/>
      <c r="AI217" s="16"/>
      <c r="AJ217" s="16"/>
      <c r="AK217" s="16"/>
      <c r="AL217" s="16"/>
      <c r="AM217" s="16"/>
      <c r="AN217" s="16"/>
      <c r="AO217" s="16"/>
    </row>
    <row r="218" spans="2:41" ht="18.75" x14ac:dyDescent="0.3">
      <c r="B218" s="1"/>
      <c r="C218" s="1"/>
      <c r="D218" s="1"/>
      <c r="E218" s="1"/>
      <c r="F218" s="1"/>
      <c r="G218" s="1"/>
      <c r="H218" s="1"/>
      <c r="I218" s="1"/>
      <c r="J218" s="1"/>
      <c r="K218" s="1"/>
      <c r="L218" s="1"/>
      <c r="M218" s="1"/>
      <c r="O218" s="16"/>
      <c r="P218" s="16"/>
      <c r="Q218" s="16"/>
      <c r="R218" s="16"/>
      <c r="S218" s="16"/>
      <c r="T218" s="16"/>
      <c r="U218" s="16"/>
      <c r="V218" s="16"/>
      <c r="W218" s="16"/>
      <c r="X218" s="16"/>
      <c r="Y218" s="16"/>
      <c r="Z218" s="16"/>
      <c r="AA218" s="16"/>
      <c r="AB218" s="16"/>
      <c r="AC218" s="16"/>
      <c r="AD218" s="16"/>
      <c r="AE218" s="16"/>
      <c r="AF218" s="16"/>
      <c r="AG218" s="16"/>
      <c r="AH218" s="16"/>
      <c r="AI218" s="16"/>
      <c r="AJ218" s="16"/>
      <c r="AK218" s="16"/>
      <c r="AL218" s="16"/>
      <c r="AM218" s="16"/>
      <c r="AN218" s="16"/>
      <c r="AO218" s="16"/>
    </row>
    <row r="219" spans="2:41" ht="18.75" x14ac:dyDescent="0.3">
      <c r="B219" s="1"/>
      <c r="C219" s="1"/>
      <c r="D219" s="1"/>
      <c r="E219" s="1"/>
      <c r="F219" s="1"/>
      <c r="G219" s="1"/>
      <c r="H219" s="1"/>
      <c r="I219" s="1"/>
      <c r="J219" s="1"/>
      <c r="K219" s="1"/>
      <c r="L219" s="1"/>
      <c r="M219" s="1"/>
      <c r="O219" s="16"/>
      <c r="P219" s="16"/>
      <c r="Q219" s="16"/>
      <c r="R219" s="16"/>
      <c r="S219" s="16"/>
      <c r="T219" s="16"/>
      <c r="U219" s="16"/>
      <c r="V219" s="16"/>
      <c r="W219" s="16"/>
      <c r="X219" s="16"/>
      <c r="Y219" s="16"/>
      <c r="Z219" s="16"/>
      <c r="AA219" s="16"/>
      <c r="AB219" s="16"/>
      <c r="AC219" s="16"/>
      <c r="AD219" s="16"/>
      <c r="AE219" s="16"/>
      <c r="AF219" s="16"/>
      <c r="AG219" s="16"/>
      <c r="AH219" s="16"/>
      <c r="AI219" s="16"/>
      <c r="AJ219" s="16"/>
      <c r="AK219" s="16"/>
      <c r="AL219" s="16"/>
      <c r="AM219" s="16"/>
      <c r="AN219" s="16"/>
      <c r="AO219" s="16"/>
    </row>
    <row r="220" spans="2:41" ht="18.75" x14ac:dyDescent="0.3">
      <c r="B220" s="1"/>
      <c r="C220" s="1"/>
      <c r="D220" s="1"/>
      <c r="E220" s="1"/>
      <c r="F220" s="1"/>
      <c r="G220" s="1"/>
      <c r="H220" s="1"/>
      <c r="I220" s="1"/>
      <c r="J220" s="1"/>
      <c r="K220" s="1"/>
      <c r="L220" s="1"/>
      <c r="M220" s="1"/>
      <c r="O220" s="16"/>
      <c r="P220" s="16"/>
      <c r="Q220" s="16"/>
      <c r="R220" s="16"/>
      <c r="S220" s="16"/>
      <c r="T220" s="16"/>
      <c r="U220" s="16"/>
      <c r="V220" s="16"/>
      <c r="W220" s="16"/>
      <c r="X220" s="16"/>
      <c r="Y220" s="16"/>
      <c r="Z220" s="16"/>
      <c r="AA220" s="16"/>
      <c r="AB220" s="16"/>
      <c r="AC220" s="16"/>
      <c r="AD220" s="16"/>
      <c r="AE220" s="16"/>
      <c r="AF220" s="16"/>
      <c r="AG220" s="16"/>
      <c r="AH220" s="16"/>
      <c r="AI220" s="16"/>
      <c r="AJ220" s="16"/>
      <c r="AK220" s="16"/>
      <c r="AL220" s="16"/>
      <c r="AM220" s="16"/>
      <c r="AN220" s="16"/>
      <c r="AO220" s="16"/>
    </row>
    <row r="221" spans="2:41" ht="18.75" x14ac:dyDescent="0.3">
      <c r="B221" s="1"/>
      <c r="C221" s="1"/>
      <c r="D221" s="1"/>
      <c r="E221" s="1"/>
      <c r="F221" s="1"/>
      <c r="G221" s="1"/>
      <c r="H221" s="1"/>
      <c r="I221" s="1"/>
      <c r="J221" s="1"/>
      <c r="K221" s="1"/>
      <c r="L221" s="1"/>
      <c r="M221" s="1"/>
      <c r="O221" s="16"/>
      <c r="P221" s="16"/>
      <c r="Q221" s="16"/>
      <c r="R221" s="16"/>
      <c r="S221" s="16"/>
      <c r="T221" s="16"/>
      <c r="U221" s="16"/>
      <c r="V221" s="16"/>
      <c r="W221" s="16"/>
      <c r="X221" s="16"/>
      <c r="Y221" s="16"/>
      <c r="Z221" s="16"/>
      <c r="AA221" s="16"/>
      <c r="AB221" s="16"/>
      <c r="AC221" s="16"/>
      <c r="AD221" s="16"/>
      <c r="AE221" s="16"/>
      <c r="AF221" s="16"/>
      <c r="AG221" s="16"/>
      <c r="AH221" s="16"/>
      <c r="AI221" s="16"/>
      <c r="AJ221" s="16"/>
      <c r="AK221" s="16"/>
      <c r="AL221" s="16"/>
      <c r="AM221" s="16"/>
      <c r="AN221" s="16"/>
      <c r="AO221" s="16"/>
    </row>
    <row r="222" spans="2:41" ht="18.75" x14ac:dyDescent="0.3">
      <c r="B222" s="1"/>
      <c r="C222" s="1"/>
      <c r="D222" s="1"/>
      <c r="E222" s="1"/>
      <c r="F222" s="1"/>
      <c r="G222" s="1"/>
      <c r="H222" s="1"/>
      <c r="I222" s="1"/>
      <c r="J222" s="1"/>
      <c r="K222" s="1"/>
      <c r="L222" s="1"/>
      <c r="M222" s="1"/>
      <c r="O222" s="16"/>
      <c r="P222" s="16"/>
      <c r="Q222" s="16"/>
      <c r="R222" s="16"/>
      <c r="S222" s="16"/>
      <c r="T222" s="16"/>
      <c r="U222" s="16"/>
      <c r="V222" s="16"/>
      <c r="W222" s="16"/>
      <c r="X222" s="16"/>
      <c r="Y222" s="16"/>
      <c r="Z222" s="16"/>
      <c r="AA222" s="16"/>
      <c r="AB222" s="16"/>
      <c r="AC222" s="16"/>
      <c r="AD222" s="16"/>
      <c r="AE222" s="16"/>
      <c r="AF222" s="16"/>
      <c r="AG222" s="16"/>
      <c r="AH222" s="16"/>
      <c r="AI222" s="16"/>
      <c r="AJ222" s="16"/>
      <c r="AK222" s="16"/>
      <c r="AL222" s="16"/>
      <c r="AM222" s="16"/>
      <c r="AN222" s="16"/>
      <c r="AO222" s="16"/>
    </row>
    <row r="223" spans="2:41" ht="18.75" x14ac:dyDescent="0.3">
      <c r="B223" s="1"/>
      <c r="C223" s="1"/>
      <c r="D223" s="1"/>
      <c r="E223" s="1"/>
      <c r="F223" s="1"/>
      <c r="G223" s="1"/>
      <c r="H223" s="1"/>
      <c r="I223" s="1"/>
      <c r="J223" s="1"/>
      <c r="K223" s="1"/>
      <c r="L223" s="1"/>
      <c r="M223" s="1"/>
      <c r="O223" s="16"/>
      <c r="P223" s="16"/>
      <c r="Q223" s="16"/>
      <c r="R223" s="16"/>
      <c r="S223" s="16"/>
      <c r="T223" s="16"/>
      <c r="U223" s="16"/>
      <c r="V223" s="16"/>
      <c r="W223" s="16"/>
      <c r="X223" s="16"/>
      <c r="Y223" s="16"/>
      <c r="Z223" s="16"/>
      <c r="AA223" s="16"/>
      <c r="AB223" s="16"/>
      <c r="AC223" s="16"/>
      <c r="AD223" s="16"/>
      <c r="AE223" s="16"/>
      <c r="AF223" s="16"/>
      <c r="AG223" s="16"/>
      <c r="AH223" s="16"/>
      <c r="AI223" s="16"/>
      <c r="AJ223" s="16"/>
      <c r="AK223" s="16"/>
      <c r="AL223" s="16"/>
      <c r="AM223" s="16"/>
      <c r="AN223" s="16"/>
      <c r="AO223" s="16"/>
    </row>
    <row r="224" spans="2:41" ht="18.75" x14ac:dyDescent="0.3">
      <c r="B224" s="1"/>
      <c r="C224" s="1"/>
      <c r="D224" s="1"/>
      <c r="E224" s="1"/>
      <c r="F224" s="1"/>
      <c r="G224" s="1"/>
      <c r="H224" s="1"/>
      <c r="I224" s="1"/>
      <c r="J224" s="1"/>
      <c r="K224" s="1"/>
      <c r="L224" s="1"/>
      <c r="M224" s="1"/>
      <c r="O224" s="16"/>
      <c r="P224" s="16"/>
      <c r="Q224" s="16"/>
      <c r="R224" s="16"/>
      <c r="S224" s="16"/>
      <c r="T224" s="16"/>
      <c r="U224" s="16"/>
      <c r="V224" s="16"/>
      <c r="W224" s="16"/>
      <c r="X224" s="16"/>
      <c r="Y224" s="16"/>
      <c r="Z224" s="16"/>
      <c r="AA224" s="16"/>
      <c r="AB224" s="16"/>
      <c r="AC224" s="16"/>
      <c r="AD224" s="16"/>
      <c r="AE224" s="16"/>
      <c r="AF224" s="16"/>
      <c r="AG224" s="16"/>
      <c r="AH224" s="16"/>
      <c r="AI224" s="16"/>
      <c r="AJ224" s="16"/>
      <c r="AK224" s="16"/>
      <c r="AL224" s="16"/>
      <c r="AM224" s="16"/>
      <c r="AN224" s="16"/>
      <c r="AO224" s="16"/>
    </row>
    <row r="225" spans="2:41" ht="18.75" x14ac:dyDescent="0.3">
      <c r="B225" s="1"/>
      <c r="C225" s="1"/>
      <c r="D225" s="1"/>
      <c r="E225" s="1"/>
      <c r="F225" s="1"/>
      <c r="G225" s="1"/>
      <c r="H225" s="1"/>
      <c r="I225" s="1"/>
      <c r="J225" s="1"/>
      <c r="K225" s="1"/>
      <c r="L225" s="1"/>
      <c r="M225" s="1"/>
      <c r="O225" s="16"/>
      <c r="P225" s="16"/>
      <c r="Q225" s="16"/>
      <c r="R225" s="16"/>
      <c r="S225" s="16"/>
      <c r="T225" s="16"/>
      <c r="U225" s="16"/>
      <c r="V225" s="16"/>
      <c r="W225" s="16"/>
      <c r="X225" s="16"/>
      <c r="Y225" s="16"/>
      <c r="Z225" s="16"/>
      <c r="AA225" s="16"/>
      <c r="AB225" s="16"/>
      <c r="AC225" s="16"/>
      <c r="AD225" s="16"/>
      <c r="AE225" s="16"/>
      <c r="AF225" s="16"/>
      <c r="AG225" s="16"/>
      <c r="AH225" s="16"/>
      <c r="AI225" s="16"/>
      <c r="AJ225" s="16"/>
      <c r="AK225" s="16"/>
      <c r="AL225" s="16"/>
      <c r="AM225" s="16"/>
      <c r="AN225" s="16"/>
      <c r="AO225" s="16"/>
    </row>
    <row r="226" spans="2:41" ht="18.75" x14ac:dyDescent="0.3">
      <c r="B226" s="1"/>
      <c r="C226" s="1"/>
      <c r="D226" s="1"/>
      <c r="E226" s="1"/>
      <c r="F226" s="1"/>
      <c r="G226" s="1"/>
      <c r="H226" s="1"/>
      <c r="I226" s="1"/>
      <c r="J226" s="1"/>
      <c r="K226" s="1"/>
      <c r="L226" s="1"/>
      <c r="M226" s="1"/>
      <c r="O226" s="16"/>
      <c r="P226" s="16"/>
      <c r="Q226" s="16"/>
      <c r="R226" s="16"/>
      <c r="S226" s="16"/>
      <c r="T226" s="16"/>
      <c r="U226" s="16"/>
      <c r="V226" s="16"/>
      <c r="W226" s="16"/>
      <c r="X226" s="16"/>
      <c r="Y226" s="16"/>
      <c r="Z226" s="16"/>
      <c r="AA226" s="16"/>
      <c r="AB226" s="16"/>
      <c r="AC226" s="16"/>
      <c r="AD226" s="16"/>
      <c r="AE226" s="16"/>
      <c r="AF226" s="16"/>
      <c r="AG226" s="16"/>
      <c r="AH226" s="16"/>
      <c r="AI226" s="16"/>
      <c r="AJ226" s="16"/>
      <c r="AK226" s="16"/>
      <c r="AL226" s="16"/>
      <c r="AM226" s="16"/>
      <c r="AN226" s="16"/>
      <c r="AO226" s="16"/>
    </row>
    <row r="227" spans="2:41" ht="18.75" x14ac:dyDescent="0.3">
      <c r="B227" s="1"/>
      <c r="C227" s="1"/>
      <c r="D227" s="1"/>
      <c r="E227" s="1"/>
      <c r="F227" s="1"/>
      <c r="G227" s="1"/>
      <c r="H227" s="1"/>
      <c r="I227" s="1"/>
      <c r="J227" s="1"/>
      <c r="K227" s="1"/>
      <c r="L227" s="1"/>
      <c r="M227" s="1"/>
      <c r="O227" s="16"/>
      <c r="P227" s="16"/>
      <c r="Q227" s="16"/>
      <c r="R227" s="16"/>
      <c r="S227" s="16"/>
      <c r="T227" s="16"/>
      <c r="U227" s="16"/>
      <c r="V227" s="16"/>
      <c r="W227" s="16"/>
      <c r="X227" s="16"/>
      <c r="Y227" s="16"/>
      <c r="Z227" s="16"/>
      <c r="AA227" s="16"/>
      <c r="AB227" s="16"/>
      <c r="AC227" s="16"/>
      <c r="AD227" s="16"/>
      <c r="AE227" s="16"/>
      <c r="AF227" s="16"/>
      <c r="AG227" s="16"/>
      <c r="AH227" s="16"/>
      <c r="AI227" s="16"/>
      <c r="AJ227" s="16"/>
      <c r="AK227" s="16"/>
      <c r="AL227" s="16"/>
      <c r="AM227" s="16"/>
      <c r="AN227" s="16"/>
      <c r="AO227" s="16"/>
    </row>
    <row r="228" spans="2:41" ht="18.75" x14ac:dyDescent="0.3">
      <c r="B228" s="1"/>
      <c r="C228" s="1"/>
      <c r="D228" s="1"/>
      <c r="E228" s="1"/>
      <c r="F228" s="1"/>
      <c r="G228" s="1"/>
      <c r="H228" s="1"/>
      <c r="I228" s="1"/>
      <c r="J228" s="1"/>
      <c r="K228" s="1"/>
      <c r="L228" s="1"/>
      <c r="M228" s="1"/>
      <c r="O228" s="16"/>
      <c r="P228" s="16"/>
      <c r="Q228" s="16"/>
      <c r="R228" s="16"/>
      <c r="S228" s="16"/>
      <c r="T228" s="16"/>
      <c r="U228" s="16"/>
      <c r="V228" s="16"/>
      <c r="W228" s="16"/>
      <c r="X228" s="16"/>
      <c r="Y228" s="16"/>
      <c r="Z228" s="16"/>
      <c r="AA228" s="16"/>
      <c r="AB228" s="16"/>
      <c r="AC228" s="16"/>
      <c r="AD228" s="16"/>
      <c r="AE228" s="16"/>
      <c r="AF228" s="16"/>
      <c r="AG228" s="16"/>
      <c r="AH228" s="16"/>
      <c r="AI228" s="16"/>
      <c r="AJ228" s="16"/>
      <c r="AK228" s="16"/>
      <c r="AL228" s="16"/>
      <c r="AM228" s="16"/>
      <c r="AN228" s="16"/>
      <c r="AO228" s="16"/>
    </row>
    <row r="229" spans="2:41" ht="18.75" x14ac:dyDescent="0.3">
      <c r="B229" s="1"/>
      <c r="C229" s="1"/>
      <c r="D229" s="1"/>
      <c r="E229" s="1"/>
      <c r="F229" s="1"/>
      <c r="G229" s="1"/>
      <c r="H229" s="1"/>
      <c r="I229" s="1"/>
      <c r="J229" s="1"/>
      <c r="K229" s="1"/>
      <c r="L229" s="1"/>
      <c r="M229" s="1"/>
      <c r="O229" s="16"/>
      <c r="P229" s="16"/>
      <c r="Q229" s="16"/>
      <c r="R229" s="16"/>
      <c r="S229" s="16"/>
      <c r="T229" s="16"/>
      <c r="U229" s="16"/>
      <c r="V229" s="16"/>
      <c r="W229" s="16"/>
      <c r="X229" s="16"/>
      <c r="Y229" s="16"/>
      <c r="Z229" s="16"/>
      <c r="AA229" s="16"/>
      <c r="AB229" s="16"/>
      <c r="AC229" s="16"/>
      <c r="AD229" s="16"/>
      <c r="AE229" s="16"/>
      <c r="AF229" s="16"/>
      <c r="AG229" s="16"/>
      <c r="AH229" s="16"/>
      <c r="AI229" s="16"/>
      <c r="AJ229" s="16"/>
      <c r="AK229" s="16"/>
      <c r="AL229" s="16"/>
      <c r="AM229" s="16"/>
      <c r="AN229" s="16"/>
      <c r="AO229" s="16"/>
    </row>
    <row r="230" spans="2:41" ht="18.75" x14ac:dyDescent="0.3">
      <c r="B230" s="1"/>
      <c r="C230" s="1"/>
      <c r="D230" s="1"/>
      <c r="E230" s="1"/>
      <c r="F230" s="1"/>
      <c r="G230" s="1"/>
      <c r="H230" s="1"/>
      <c r="I230" s="1"/>
      <c r="J230" s="1"/>
      <c r="K230" s="1"/>
      <c r="L230" s="1"/>
      <c r="M230" s="1"/>
      <c r="O230" s="16"/>
      <c r="P230" s="16"/>
      <c r="Q230" s="16"/>
      <c r="R230" s="16"/>
      <c r="S230" s="16"/>
      <c r="T230" s="16"/>
      <c r="U230" s="16"/>
      <c r="V230" s="16"/>
      <c r="W230" s="16"/>
      <c r="X230" s="16"/>
      <c r="Y230" s="16"/>
      <c r="Z230" s="16"/>
      <c r="AA230" s="16"/>
      <c r="AB230" s="16"/>
      <c r="AC230" s="16"/>
      <c r="AD230" s="16"/>
      <c r="AE230" s="16"/>
      <c r="AF230" s="16"/>
      <c r="AG230" s="16"/>
      <c r="AH230" s="16"/>
      <c r="AI230" s="16"/>
      <c r="AJ230" s="16"/>
      <c r="AK230" s="16"/>
      <c r="AL230" s="16"/>
      <c r="AM230" s="16"/>
      <c r="AN230" s="16"/>
      <c r="AO230" s="16"/>
    </row>
    <row r="231" spans="2:41" ht="18.75" x14ac:dyDescent="0.3">
      <c r="B231" s="1"/>
      <c r="C231" s="1"/>
      <c r="D231" s="1"/>
      <c r="E231" s="1"/>
      <c r="F231" s="1"/>
      <c r="G231" s="1"/>
      <c r="H231" s="1"/>
      <c r="I231" s="1"/>
      <c r="J231" s="1"/>
      <c r="K231" s="1"/>
      <c r="L231" s="1"/>
      <c r="M231" s="1"/>
      <c r="O231" s="16"/>
      <c r="P231" s="16"/>
      <c r="Q231" s="16"/>
      <c r="R231" s="16"/>
      <c r="S231" s="16"/>
      <c r="T231" s="16"/>
      <c r="U231" s="16"/>
      <c r="V231" s="16"/>
      <c r="W231" s="16"/>
      <c r="X231" s="16"/>
      <c r="Y231" s="16"/>
      <c r="Z231" s="16"/>
      <c r="AA231" s="16"/>
      <c r="AB231" s="16"/>
      <c r="AC231" s="16"/>
      <c r="AD231" s="16"/>
      <c r="AE231" s="16"/>
      <c r="AF231" s="16"/>
      <c r="AG231" s="16"/>
      <c r="AH231" s="16"/>
      <c r="AI231" s="16"/>
      <c r="AJ231" s="16"/>
      <c r="AK231" s="16"/>
      <c r="AL231" s="16"/>
      <c r="AM231" s="16"/>
      <c r="AN231" s="16"/>
      <c r="AO231" s="16"/>
    </row>
    <row r="232" spans="2:41" ht="18.75" x14ac:dyDescent="0.3">
      <c r="B232" s="1"/>
      <c r="C232" s="1"/>
      <c r="D232" s="1"/>
      <c r="E232" s="1"/>
      <c r="F232" s="1"/>
      <c r="G232" s="1"/>
      <c r="H232" s="1"/>
      <c r="I232" s="1"/>
      <c r="J232" s="1"/>
      <c r="K232" s="1"/>
      <c r="L232" s="1"/>
      <c r="M232" s="1"/>
      <c r="O232" s="16"/>
      <c r="P232" s="16"/>
      <c r="Q232" s="16"/>
      <c r="R232" s="16"/>
      <c r="S232" s="16"/>
      <c r="T232" s="16"/>
      <c r="U232" s="16"/>
      <c r="V232" s="16"/>
      <c r="W232" s="16"/>
      <c r="X232" s="16"/>
      <c r="Y232" s="16"/>
      <c r="Z232" s="16"/>
      <c r="AA232" s="16"/>
      <c r="AB232" s="16"/>
      <c r="AC232" s="16"/>
      <c r="AD232" s="16"/>
      <c r="AE232" s="16"/>
      <c r="AF232" s="16"/>
      <c r="AG232" s="16"/>
      <c r="AH232" s="16"/>
      <c r="AI232" s="16"/>
      <c r="AJ232" s="16"/>
      <c r="AK232" s="16"/>
      <c r="AL232" s="16"/>
      <c r="AM232" s="16"/>
      <c r="AN232" s="16"/>
      <c r="AO232" s="16"/>
    </row>
    <row r="233" spans="2:41" ht="18.75" x14ac:dyDescent="0.3">
      <c r="B233" s="1"/>
      <c r="C233" s="1"/>
      <c r="D233" s="1"/>
      <c r="E233" s="1"/>
      <c r="F233" s="1"/>
      <c r="G233" s="1"/>
      <c r="H233" s="1"/>
      <c r="I233" s="1"/>
      <c r="J233" s="1"/>
      <c r="K233" s="1"/>
      <c r="L233" s="1"/>
      <c r="M233" s="1"/>
      <c r="O233" s="16"/>
      <c r="P233" s="16"/>
      <c r="Q233" s="16"/>
      <c r="R233" s="16"/>
      <c r="S233" s="16"/>
      <c r="T233" s="16"/>
      <c r="U233" s="16"/>
      <c r="V233" s="16"/>
      <c r="W233" s="16"/>
      <c r="X233" s="16"/>
      <c r="Y233" s="16"/>
      <c r="Z233" s="16"/>
      <c r="AA233" s="16"/>
      <c r="AB233" s="16"/>
      <c r="AC233" s="16"/>
      <c r="AD233" s="16"/>
      <c r="AE233" s="16"/>
      <c r="AF233" s="16"/>
      <c r="AG233" s="16"/>
      <c r="AH233" s="16"/>
      <c r="AI233" s="16"/>
      <c r="AJ233" s="16"/>
      <c r="AK233" s="16"/>
      <c r="AL233" s="16"/>
      <c r="AM233" s="16"/>
      <c r="AN233" s="16"/>
      <c r="AO233" s="16"/>
    </row>
    <row r="234" spans="2:41" ht="18.75" x14ac:dyDescent="0.3">
      <c r="B234" s="1"/>
      <c r="C234" s="1"/>
      <c r="D234" s="1"/>
      <c r="E234" s="1"/>
      <c r="F234" s="1"/>
      <c r="G234" s="1"/>
      <c r="H234" s="1"/>
      <c r="I234" s="1"/>
      <c r="J234" s="1"/>
      <c r="K234" s="1"/>
      <c r="L234" s="1"/>
      <c r="M234" s="1"/>
      <c r="O234" s="16"/>
      <c r="P234" s="16"/>
      <c r="Q234" s="16"/>
      <c r="R234" s="16"/>
      <c r="S234" s="16"/>
      <c r="T234" s="16"/>
      <c r="U234" s="16"/>
      <c r="V234" s="16"/>
      <c r="W234" s="16"/>
      <c r="X234" s="16"/>
      <c r="Y234" s="16"/>
      <c r="Z234" s="16"/>
      <c r="AA234" s="16"/>
      <c r="AB234" s="16"/>
      <c r="AC234" s="16"/>
      <c r="AD234" s="16"/>
      <c r="AE234" s="16"/>
      <c r="AF234" s="16"/>
      <c r="AG234" s="16"/>
      <c r="AH234" s="16"/>
      <c r="AI234" s="16"/>
      <c r="AJ234" s="16"/>
      <c r="AK234" s="16"/>
      <c r="AL234" s="16"/>
      <c r="AM234" s="16"/>
      <c r="AN234" s="16"/>
      <c r="AO234" s="16"/>
    </row>
    <row r="235" spans="2:41" ht="18.75" x14ac:dyDescent="0.3">
      <c r="B235" s="1"/>
      <c r="C235" s="1"/>
      <c r="D235" s="1"/>
      <c r="E235" s="1"/>
      <c r="F235" s="1"/>
      <c r="G235" s="1"/>
      <c r="H235" s="1"/>
      <c r="I235" s="1"/>
      <c r="J235" s="1"/>
      <c r="K235" s="1"/>
      <c r="L235" s="1"/>
      <c r="M235" s="1"/>
      <c r="O235" s="16"/>
      <c r="P235" s="16"/>
      <c r="Q235" s="16"/>
      <c r="R235" s="16"/>
      <c r="S235" s="16"/>
      <c r="T235" s="16"/>
      <c r="U235" s="16"/>
      <c r="V235" s="16"/>
      <c r="W235" s="16"/>
      <c r="X235" s="16"/>
      <c r="Y235" s="16"/>
      <c r="Z235" s="16"/>
      <c r="AA235" s="16"/>
      <c r="AB235" s="16"/>
      <c r="AC235" s="16"/>
      <c r="AD235" s="16"/>
      <c r="AE235" s="16"/>
      <c r="AF235" s="16"/>
      <c r="AG235" s="16"/>
      <c r="AH235" s="16"/>
      <c r="AI235" s="16"/>
      <c r="AJ235" s="16"/>
      <c r="AK235" s="16"/>
      <c r="AL235" s="16"/>
      <c r="AM235" s="16"/>
      <c r="AN235" s="16"/>
      <c r="AO235" s="16"/>
    </row>
    <row r="236" spans="2:41" ht="18.75" x14ac:dyDescent="0.3">
      <c r="B236" s="1"/>
      <c r="C236" s="1"/>
      <c r="D236" s="1"/>
      <c r="E236" s="1"/>
      <c r="F236" s="1"/>
      <c r="G236" s="1"/>
      <c r="H236" s="1"/>
      <c r="I236" s="1"/>
      <c r="J236" s="1"/>
      <c r="K236" s="1"/>
      <c r="L236" s="1"/>
      <c r="M236" s="1"/>
      <c r="O236" s="16"/>
      <c r="P236" s="16"/>
      <c r="Q236" s="16"/>
      <c r="R236" s="16"/>
      <c r="S236" s="16"/>
      <c r="T236" s="16"/>
      <c r="U236" s="16"/>
      <c r="V236" s="16"/>
      <c r="W236" s="16"/>
      <c r="X236" s="16"/>
      <c r="Y236" s="16"/>
      <c r="Z236" s="16"/>
      <c r="AA236" s="16"/>
      <c r="AB236" s="16"/>
      <c r="AC236" s="16"/>
      <c r="AD236" s="16"/>
      <c r="AE236" s="16"/>
      <c r="AF236" s="16"/>
      <c r="AG236" s="16"/>
      <c r="AH236" s="16"/>
      <c r="AI236" s="16"/>
      <c r="AJ236" s="16"/>
      <c r="AK236" s="16"/>
      <c r="AL236" s="16"/>
      <c r="AM236" s="16"/>
      <c r="AN236" s="16"/>
      <c r="AO236" s="16"/>
    </row>
    <row r="237" spans="2:41" ht="18.75" x14ac:dyDescent="0.3">
      <c r="B237" s="1"/>
      <c r="C237" s="1"/>
      <c r="D237" s="1"/>
      <c r="E237" s="1"/>
      <c r="F237" s="1"/>
      <c r="G237" s="1"/>
      <c r="H237" s="1"/>
      <c r="I237" s="1"/>
      <c r="J237" s="1"/>
      <c r="K237" s="1"/>
      <c r="L237" s="1"/>
      <c r="M237" s="1"/>
      <c r="O237" s="16"/>
      <c r="P237" s="16"/>
      <c r="Q237" s="16"/>
      <c r="R237" s="16"/>
      <c r="S237" s="16"/>
      <c r="T237" s="16"/>
      <c r="U237" s="16"/>
      <c r="V237" s="16"/>
      <c r="W237" s="16"/>
      <c r="X237" s="16"/>
      <c r="Y237" s="16"/>
      <c r="Z237" s="16"/>
      <c r="AA237" s="16"/>
      <c r="AB237" s="16"/>
      <c r="AC237" s="16"/>
      <c r="AD237" s="16"/>
      <c r="AE237" s="16"/>
      <c r="AF237" s="16"/>
      <c r="AG237" s="16"/>
      <c r="AH237" s="16"/>
      <c r="AI237" s="16"/>
      <c r="AJ237" s="16"/>
      <c r="AK237" s="16"/>
      <c r="AL237" s="16"/>
      <c r="AM237" s="16"/>
      <c r="AN237" s="16"/>
      <c r="AO237" s="16"/>
    </row>
    <row r="238" spans="2:41" ht="18.75" x14ac:dyDescent="0.3">
      <c r="B238" s="1"/>
      <c r="C238" s="1"/>
      <c r="D238" s="1"/>
      <c r="E238" s="1"/>
      <c r="F238" s="1"/>
      <c r="G238" s="1"/>
      <c r="H238" s="1"/>
      <c r="I238" s="1"/>
      <c r="J238" s="1"/>
      <c r="K238" s="1"/>
      <c r="L238" s="1"/>
      <c r="M238" s="1"/>
      <c r="O238" s="16"/>
      <c r="P238" s="16"/>
      <c r="Q238" s="16"/>
      <c r="R238" s="16"/>
      <c r="S238" s="16"/>
      <c r="T238" s="16"/>
      <c r="U238" s="16"/>
      <c r="V238" s="16"/>
      <c r="W238" s="16"/>
      <c r="X238" s="16"/>
      <c r="Y238" s="16"/>
      <c r="Z238" s="16"/>
      <c r="AA238" s="16"/>
      <c r="AB238" s="16"/>
      <c r="AC238" s="16"/>
      <c r="AD238" s="16"/>
      <c r="AE238" s="16"/>
      <c r="AF238" s="16"/>
      <c r="AG238" s="16"/>
      <c r="AH238" s="16"/>
      <c r="AI238" s="16"/>
      <c r="AJ238" s="16"/>
      <c r="AK238" s="16"/>
      <c r="AL238" s="16"/>
      <c r="AM238" s="16"/>
      <c r="AN238" s="16"/>
      <c r="AO238" s="16"/>
    </row>
    <row r="239" spans="2:41" ht="18.75" x14ac:dyDescent="0.3">
      <c r="B239" s="1"/>
      <c r="C239" s="1"/>
      <c r="D239" s="1"/>
      <c r="E239" s="1"/>
      <c r="F239" s="1"/>
      <c r="G239" s="1"/>
      <c r="H239" s="1"/>
      <c r="I239" s="1"/>
      <c r="J239" s="1"/>
      <c r="K239" s="1"/>
      <c r="L239" s="1"/>
      <c r="M239" s="1"/>
      <c r="O239" s="16"/>
      <c r="P239" s="16"/>
      <c r="Q239" s="16"/>
      <c r="R239" s="16"/>
      <c r="S239" s="16"/>
      <c r="T239" s="16"/>
      <c r="U239" s="16"/>
      <c r="V239" s="16"/>
      <c r="W239" s="16"/>
      <c r="X239" s="16"/>
      <c r="Y239" s="16"/>
      <c r="Z239" s="16"/>
      <c r="AA239" s="16"/>
      <c r="AB239" s="16"/>
      <c r="AC239" s="16"/>
      <c r="AD239" s="16"/>
      <c r="AE239" s="16"/>
      <c r="AF239" s="16"/>
      <c r="AG239" s="16"/>
      <c r="AH239" s="16"/>
      <c r="AI239" s="16"/>
      <c r="AJ239" s="16"/>
      <c r="AK239" s="16"/>
      <c r="AL239" s="16"/>
      <c r="AM239" s="16"/>
      <c r="AN239" s="16"/>
      <c r="AO239" s="16"/>
    </row>
    <row r="240" spans="2:41" ht="18.75" x14ac:dyDescent="0.3">
      <c r="B240" s="1"/>
      <c r="C240" s="1"/>
      <c r="D240" s="1"/>
      <c r="E240" s="1"/>
      <c r="F240" s="1"/>
      <c r="G240" s="1"/>
      <c r="H240" s="1"/>
      <c r="I240" s="1"/>
      <c r="J240" s="1"/>
      <c r="K240" s="1"/>
      <c r="L240" s="1"/>
      <c r="M240" s="1"/>
      <c r="O240" s="16"/>
      <c r="P240" s="16"/>
      <c r="Q240" s="16"/>
      <c r="R240" s="16"/>
      <c r="S240" s="16"/>
      <c r="T240" s="16"/>
      <c r="U240" s="16"/>
      <c r="V240" s="16"/>
      <c r="W240" s="16"/>
      <c r="X240" s="16"/>
      <c r="Y240" s="16"/>
      <c r="Z240" s="16"/>
      <c r="AA240" s="16"/>
      <c r="AB240" s="16"/>
      <c r="AC240" s="16"/>
      <c r="AD240" s="16"/>
      <c r="AE240" s="16"/>
      <c r="AF240" s="16"/>
      <c r="AG240" s="16"/>
      <c r="AH240" s="16"/>
      <c r="AI240" s="16"/>
      <c r="AJ240" s="16"/>
      <c r="AK240" s="16"/>
      <c r="AL240" s="16"/>
      <c r="AM240" s="16"/>
      <c r="AN240" s="16"/>
      <c r="AO240" s="16"/>
    </row>
    <row r="241" spans="2:41" ht="18.75" x14ac:dyDescent="0.3">
      <c r="B241" s="1"/>
      <c r="C241" s="1"/>
      <c r="D241" s="1"/>
      <c r="E241" s="1"/>
      <c r="F241" s="1"/>
      <c r="G241" s="1"/>
      <c r="H241" s="1"/>
      <c r="I241" s="1"/>
      <c r="J241" s="1"/>
      <c r="K241" s="1"/>
      <c r="L241" s="1"/>
      <c r="M241" s="1"/>
      <c r="O241" s="16"/>
      <c r="P241" s="16"/>
      <c r="Q241" s="16"/>
      <c r="R241" s="16"/>
      <c r="S241" s="16"/>
      <c r="T241" s="16"/>
      <c r="U241" s="16"/>
      <c r="V241" s="16"/>
      <c r="W241" s="16"/>
      <c r="X241" s="16"/>
      <c r="Y241" s="16"/>
      <c r="Z241" s="16"/>
      <c r="AA241" s="16"/>
      <c r="AB241" s="16"/>
      <c r="AC241" s="16"/>
      <c r="AD241" s="16"/>
      <c r="AE241" s="16"/>
      <c r="AF241" s="16"/>
      <c r="AG241" s="16"/>
      <c r="AH241" s="16"/>
      <c r="AI241" s="16"/>
      <c r="AJ241" s="16"/>
      <c r="AK241" s="16"/>
      <c r="AL241" s="16"/>
      <c r="AM241" s="16"/>
      <c r="AN241" s="16"/>
      <c r="AO241" s="16"/>
    </row>
    <row r="242" spans="2:41" ht="18.75" x14ac:dyDescent="0.3">
      <c r="B242" s="1"/>
      <c r="C242" s="1"/>
      <c r="D242" s="1"/>
      <c r="E242" s="1"/>
      <c r="F242" s="1"/>
      <c r="G242" s="1"/>
      <c r="H242" s="1"/>
      <c r="I242" s="1"/>
      <c r="J242" s="1"/>
      <c r="K242" s="1"/>
      <c r="L242" s="1"/>
      <c r="M242" s="1"/>
      <c r="O242" s="16"/>
      <c r="P242" s="16"/>
      <c r="Q242" s="16"/>
      <c r="R242" s="16"/>
      <c r="S242" s="16"/>
      <c r="T242" s="16"/>
      <c r="U242" s="16"/>
      <c r="V242" s="16"/>
      <c r="W242" s="16"/>
      <c r="X242" s="16"/>
      <c r="Y242" s="16"/>
      <c r="Z242" s="16"/>
      <c r="AA242" s="16"/>
      <c r="AB242" s="16"/>
      <c r="AC242" s="16"/>
      <c r="AD242" s="16"/>
      <c r="AE242" s="16"/>
      <c r="AF242" s="16"/>
      <c r="AG242" s="16"/>
      <c r="AH242" s="16"/>
      <c r="AI242" s="16"/>
      <c r="AJ242" s="16"/>
      <c r="AK242" s="16"/>
      <c r="AL242" s="16"/>
      <c r="AM242" s="16"/>
      <c r="AN242" s="16"/>
      <c r="AO242" s="16"/>
    </row>
    <row r="243" spans="2:41" ht="18.75" x14ac:dyDescent="0.3">
      <c r="B243" s="1"/>
      <c r="C243" s="1"/>
      <c r="D243" s="1"/>
      <c r="E243" s="1"/>
      <c r="F243" s="1"/>
      <c r="G243" s="1"/>
      <c r="H243" s="1"/>
      <c r="I243" s="1"/>
      <c r="J243" s="1"/>
      <c r="K243" s="1"/>
      <c r="L243" s="1"/>
      <c r="M243" s="1"/>
      <c r="O243" s="16"/>
      <c r="P243" s="16"/>
      <c r="Q243" s="16"/>
      <c r="R243" s="16"/>
      <c r="S243" s="16"/>
      <c r="T243" s="16"/>
      <c r="U243" s="16"/>
      <c r="V243" s="16"/>
      <c r="W243" s="16"/>
      <c r="X243" s="16"/>
      <c r="Y243" s="16"/>
      <c r="Z243" s="16"/>
      <c r="AA243" s="16"/>
      <c r="AB243" s="16"/>
      <c r="AC243" s="16"/>
      <c r="AD243" s="16"/>
      <c r="AE243" s="16"/>
      <c r="AF243" s="16"/>
      <c r="AG243" s="16"/>
      <c r="AH243" s="16"/>
      <c r="AI243" s="16"/>
      <c r="AJ243" s="16"/>
      <c r="AK243" s="16"/>
      <c r="AL243" s="16"/>
      <c r="AM243" s="16"/>
      <c r="AN243" s="16"/>
      <c r="AO243" s="16"/>
    </row>
    <row r="244" spans="2:41" ht="18.75" x14ac:dyDescent="0.3">
      <c r="B244" s="1"/>
      <c r="C244" s="1"/>
      <c r="D244" s="1"/>
      <c r="E244" s="1"/>
      <c r="F244" s="1"/>
      <c r="G244" s="1"/>
      <c r="H244" s="1"/>
      <c r="I244" s="1"/>
      <c r="J244" s="1"/>
      <c r="K244" s="1"/>
      <c r="L244" s="1"/>
      <c r="M244" s="1"/>
      <c r="O244" s="16"/>
      <c r="P244" s="16"/>
      <c r="Q244" s="16"/>
      <c r="R244" s="16"/>
      <c r="S244" s="16"/>
      <c r="T244" s="16"/>
      <c r="U244" s="16"/>
      <c r="V244" s="16"/>
      <c r="W244" s="16"/>
      <c r="X244" s="16"/>
      <c r="Y244" s="16"/>
      <c r="Z244" s="16"/>
      <c r="AA244" s="16"/>
      <c r="AB244" s="16"/>
      <c r="AC244" s="16"/>
      <c r="AD244" s="16"/>
      <c r="AE244" s="16"/>
      <c r="AF244" s="16"/>
      <c r="AG244" s="16"/>
      <c r="AH244" s="16"/>
      <c r="AI244" s="16"/>
      <c r="AJ244" s="16"/>
      <c r="AK244" s="16"/>
      <c r="AL244" s="16"/>
      <c r="AM244" s="16"/>
      <c r="AN244" s="16"/>
      <c r="AO244" s="16"/>
    </row>
    <row r="245" spans="2:41" ht="18.75" x14ac:dyDescent="0.3">
      <c r="B245" s="1"/>
      <c r="C245" s="1"/>
      <c r="D245" s="1"/>
      <c r="E245" s="1"/>
      <c r="F245" s="1"/>
      <c r="G245" s="1"/>
      <c r="H245" s="1"/>
      <c r="I245" s="1"/>
      <c r="J245" s="1"/>
      <c r="K245" s="1"/>
      <c r="L245" s="1"/>
      <c r="M245" s="1"/>
      <c r="O245" s="16"/>
      <c r="P245" s="16"/>
      <c r="Q245" s="16"/>
      <c r="R245" s="16"/>
      <c r="S245" s="16"/>
      <c r="T245" s="16"/>
      <c r="U245" s="16"/>
      <c r="V245" s="16"/>
      <c r="W245" s="16"/>
      <c r="X245" s="16"/>
      <c r="Y245" s="16"/>
      <c r="Z245" s="16"/>
      <c r="AA245" s="16"/>
      <c r="AB245" s="16"/>
      <c r="AC245" s="16"/>
      <c r="AD245" s="16"/>
      <c r="AE245" s="16"/>
      <c r="AF245" s="16"/>
      <c r="AG245" s="16"/>
      <c r="AH245" s="16"/>
      <c r="AI245" s="16"/>
      <c r="AJ245" s="16"/>
      <c r="AK245" s="16"/>
      <c r="AL245" s="16"/>
      <c r="AM245" s="16"/>
      <c r="AN245" s="16"/>
      <c r="AO245" s="16"/>
    </row>
    <row r="246" spans="2:41" ht="18.75" x14ac:dyDescent="0.3">
      <c r="B246" s="1"/>
      <c r="C246" s="1"/>
      <c r="D246" s="1"/>
      <c r="E246" s="1"/>
      <c r="F246" s="1"/>
      <c r="G246" s="1"/>
      <c r="H246" s="1"/>
      <c r="I246" s="1"/>
      <c r="J246" s="1"/>
      <c r="K246" s="1"/>
      <c r="L246" s="1"/>
      <c r="M246" s="1"/>
      <c r="O246" s="16"/>
      <c r="P246" s="16"/>
      <c r="Q246" s="16"/>
      <c r="R246" s="16"/>
      <c r="S246" s="16"/>
      <c r="T246" s="16"/>
      <c r="U246" s="16"/>
      <c r="V246" s="16"/>
      <c r="W246" s="16"/>
      <c r="X246" s="16"/>
      <c r="Y246" s="16"/>
      <c r="Z246" s="16"/>
      <c r="AA246" s="16"/>
      <c r="AB246" s="16"/>
      <c r="AC246" s="16"/>
      <c r="AD246" s="16"/>
      <c r="AE246" s="16"/>
      <c r="AF246" s="16"/>
      <c r="AG246" s="16"/>
      <c r="AH246" s="16"/>
      <c r="AI246" s="16"/>
      <c r="AJ246" s="16"/>
      <c r="AK246" s="16"/>
      <c r="AL246" s="16"/>
      <c r="AM246" s="16"/>
      <c r="AN246" s="16"/>
      <c r="AO246" s="16"/>
    </row>
    <row r="247" spans="2:41" ht="18.75" x14ac:dyDescent="0.3">
      <c r="B247" s="1"/>
      <c r="C247" s="1"/>
      <c r="D247" s="1"/>
      <c r="E247" s="1"/>
      <c r="F247" s="1"/>
      <c r="G247" s="1"/>
      <c r="H247" s="1"/>
      <c r="I247" s="1"/>
      <c r="J247" s="1"/>
      <c r="K247" s="1"/>
      <c r="L247" s="1"/>
      <c r="M247" s="1"/>
      <c r="O247" s="16"/>
      <c r="P247" s="16"/>
      <c r="Q247" s="16"/>
      <c r="R247" s="16"/>
      <c r="S247" s="16"/>
      <c r="T247" s="16"/>
      <c r="U247" s="16"/>
      <c r="V247" s="16"/>
      <c r="W247" s="16"/>
      <c r="X247" s="16"/>
      <c r="Y247" s="16"/>
      <c r="Z247" s="16"/>
      <c r="AA247" s="16"/>
      <c r="AB247" s="16"/>
      <c r="AC247" s="16"/>
      <c r="AD247" s="16"/>
      <c r="AE247" s="16"/>
      <c r="AF247" s="16"/>
      <c r="AG247" s="16"/>
      <c r="AH247" s="16"/>
      <c r="AI247" s="16"/>
      <c r="AJ247" s="16"/>
      <c r="AK247" s="16"/>
      <c r="AL247" s="16"/>
      <c r="AM247" s="16"/>
      <c r="AN247" s="16"/>
      <c r="AO247" s="16"/>
    </row>
    <row r="248" spans="2:41" ht="18.75" x14ac:dyDescent="0.3">
      <c r="B248" s="1"/>
      <c r="C248" s="1"/>
      <c r="D248" s="1"/>
      <c r="E248" s="1"/>
      <c r="F248" s="1"/>
      <c r="G248" s="1"/>
      <c r="H248" s="1"/>
      <c r="I248" s="1"/>
      <c r="J248" s="1"/>
      <c r="K248" s="1"/>
      <c r="L248" s="1"/>
      <c r="M248" s="1"/>
      <c r="O248" s="16"/>
      <c r="P248" s="16"/>
      <c r="Q248" s="16"/>
      <c r="R248" s="16"/>
      <c r="S248" s="16"/>
      <c r="T248" s="16"/>
      <c r="U248" s="16"/>
      <c r="V248" s="16"/>
      <c r="W248" s="16"/>
      <c r="X248" s="16"/>
      <c r="Y248" s="16"/>
      <c r="Z248" s="16"/>
      <c r="AA248" s="16"/>
      <c r="AB248" s="16"/>
      <c r="AC248" s="16"/>
      <c r="AD248" s="16"/>
      <c r="AE248" s="16"/>
      <c r="AF248" s="16"/>
      <c r="AG248" s="16"/>
      <c r="AH248" s="16"/>
      <c r="AI248" s="16"/>
      <c r="AJ248" s="16"/>
      <c r="AK248" s="16"/>
      <c r="AL248" s="16"/>
      <c r="AM248" s="16"/>
      <c r="AN248" s="16"/>
      <c r="AO248" s="16"/>
    </row>
    <row r="249" spans="2:41" ht="18.75" x14ac:dyDescent="0.3">
      <c r="B249" s="1"/>
      <c r="C249" s="1"/>
      <c r="D249" s="1"/>
      <c r="E249" s="1"/>
      <c r="F249" s="1"/>
      <c r="G249" s="1"/>
      <c r="H249" s="1"/>
      <c r="I249" s="1"/>
      <c r="J249" s="1"/>
      <c r="K249" s="1"/>
      <c r="L249" s="1"/>
      <c r="M249" s="1"/>
      <c r="O249" s="16"/>
      <c r="P249" s="16"/>
      <c r="Q249" s="16"/>
      <c r="R249" s="16"/>
      <c r="S249" s="16"/>
      <c r="T249" s="16"/>
      <c r="U249" s="16"/>
      <c r="V249" s="16"/>
      <c r="W249" s="16"/>
      <c r="X249" s="16"/>
      <c r="Y249" s="16"/>
      <c r="Z249" s="16"/>
      <c r="AA249" s="16"/>
      <c r="AB249" s="16"/>
      <c r="AC249" s="16"/>
      <c r="AD249" s="16"/>
      <c r="AE249" s="16"/>
      <c r="AF249" s="16"/>
      <c r="AG249" s="16"/>
      <c r="AH249" s="16"/>
      <c r="AI249" s="16"/>
      <c r="AJ249" s="16"/>
      <c r="AK249" s="16"/>
      <c r="AL249" s="16"/>
      <c r="AM249" s="16"/>
      <c r="AN249" s="16"/>
      <c r="AO249" s="16"/>
    </row>
    <row r="250" spans="2:41" ht="18.75" x14ac:dyDescent="0.3">
      <c r="B250" s="1"/>
      <c r="C250" s="1"/>
      <c r="D250" s="1"/>
      <c r="E250" s="1"/>
      <c r="F250" s="1"/>
      <c r="G250" s="1"/>
      <c r="H250" s="1"/>
      <c r="I250" s="1"/>
      <c r="J250" s="1"/>
      <c r="K250" s="1"/>
      <c r="L250" s="1"/>
      <c r="M250" s="1"/>
      <c r="O250" s="16"/>
      <c r="P250" s="16"/>
      <c r="Q250" s="16"/>
      <c r="R250" s="16"/>
      <c r="S250" s="16"/>
      <c r="T250" s="16"/>
      <c r="U250" s="16"/>
      <c r="V250" s="16"/>
      <c r="W250" s="16"/>
      <c r="X250" s="16"/>
      <c r="Y250" s="16"/>
      <c r="Z250" s="16"/>
      <c r="AA250" s="16"/>
      <c r="AB250" s="16"/>
      <c r="AC250" s="16"/>
      <c r="AD250" s="16"/>
      <c r="AE250" s="16"/>
      <c r="AF250" s="16"/>
      <c r="AG250" s="16"/>
      <c r="AH250" s="16"/>
      <c r="AI250" s="16"/>
      <c r="AJ250" s="16"/>
      <c r="AK250" s="16"/>
      <c r="AL250" s="16"/>
      <c r="AM250" s="16"/>
      <c r="AN250" s="16"/>
      <c r="AO250" s="16"/>
    </row>
    <row r="251" spans="2:41" ht="18.75" x14ac:dyDescent="0.3">
      <c r="B251" s="1"/>
      <c r="C251" s="1"/>
      <c r="D251" s="1"/>
      <c r="E251" s="1"/>
      <c r="F251" s="1"/>
      <c r="G251" s="1"/>
      <c r="H251" s="1"/>
      <c r="I251" s="1"/>
      <c r="J251" s="1"/>
      <c r="K251" s="1"/>
      <c r="L251" s="1"/>
      <c r="M251" s="1"/>
      <c r="O251" s="16"/>
      <c r="P251" s="16"/>
      <c r="Q251" s="16"/>
      <c r="R251" s="16"/>
      <c r="S251" s="16"/>
      <c r="T251" s="16"/>
      <c r="U251" s="16"/>
      <c r="V251" s="16"/>
      <c r="W251" s="16"/>
      <c r="X251" s="16"/>
      <c r="Y251" s="16"/>
      <c r="Z251" s="16"/>
      <c r="AA251" s="16"/>
      <c r="AB251" s="16"/>
      <c r="AC251" s="16"/>
      <c r="AD251" s="16"/>
      <c r="AE251" s="16"/>
      <c r="AF251" s="16"/>
      <c r="AG251" s="16"/>
      <c r="AH251" s="16"/>
      <c r="AI251" s="16"/>
      <c r="AJ251" s="16"/>
      <c r="AK251" s="16"/>
      <c r="AL251" s="16"/>
      <c r="AM251" s="16"/>
      <c r="AN251" s="16"/>
      <c r="AO251" s="16"/>
    </row>
    <row r="252" spans="2:41" ht="18.75" x14ac:dyDescent="0.3">
      <c r="B252" s="1"/>
      <c r="C252" s="1"/>
      <c r="D252" s="1"/>
      <c r="E252" s="1"/>
      <c r="F252" s="1"/>
      <c r="G252" s="1"/>
      <c r="H252" s="1"/>
      <c r="I252" s="1"/>
      <c r="J252" s="1"/>
      <c r="K252" s="1"/>
      <c r="L252" s="1"/>
      <c r="M252" s="1"/>
      <c r="O252" s="16"/>
      <c r="P252" s="16"/>
      <c r="Q252" s="16"/>
      <c r="R252" s="16"/>
      <c r="S252" s="16"/>
      <c r="T252" s="16"/>
      <c r="U252" s="16"/>
      <c r="V252" s="16"/>
      <c r="W252" s="16"/>
      <c r="X252" s="16"/>
      <c r="Y252" s="16"/>
      <c r="Z252" s="16"/>
      <c r="AA252" s="16"/>
      <c r="AB252" s="16"/>
      <c r="AC252" s="16"/>
      <c r="AD252" s="16"/>
      <c r="AE252" s="16"/>
      <c r="AF252" s="16"/>
      <c r="AG252" s="16"/>
      <c r="AH252" s="16"/>
      <c r="AI252" s="16"/>
      <c r="AJ252" s="16"/>
      <c r="AK252" s="16"/>
      <c r="AL252" s="16"/>
      <c r="AM252" s="16"/>
      <c r="AN252" s="16"/>
      <c r="AO252" s="16"/>
    </row>
    <row r="253" spans="2:41" ht="18.75" x14ac:dyDescent="0.3">
      <c r="B253" s="1"/>
      <c r="C253" s="1"/>
      <c r="D253" s="1"/>
      <c r="E253" s="1"/>
      <c r="F253" s="1"/>
      <c r="G253" s="1"/>
      <c r="H253" s="1"/>
      <c r="I253" s="1"/>
      <c r="J253" s="1"/>
      <c r="K253" s="1"/>
      <c r="L253" s="1"/>
      <c r="M253" s="1"/>
      <c r="O253" s="16"/>
      <c r="P253" s="16"/>
      <c r="Q253" s="16"/>
      <c r="R253" s="16"/>
      <c r="S253" s="16"/>
      <c r="T253" s="16"/>
      <c r="U253" s="16"/>
      <c r="V253" s="16"/>
      <c r="W253" s="16"/>
      <c r="X253" s="16"/>
      <c r="Y253" s="16"/>
      <c r="Z253" s="16"/>
      <c r="AA253" s="16"/>
      <c r="AB253" s="16"/>
      <c r="AC253" s="16"/>
      <c r="AD253" s="16"/>
      <c r="AE253" s="16"/>
      <c r="AF253" s="16"/>
      <c r="AG253" s="16"/>
      <c r="AH253" s="16"/>
      <c r="AI253" s="16"/>
      <c r="AJ253" s="16"/>
      <c r="AK253" s="16"/>
      <c r="AL253" s="16"/>
      <c r="AM253" s="16"/>
      <c r="AN253" s="16"/>
      <c r="AO253" s="16"/>
    </row>
    <row r="254" spans="2:41" ht="18.75" x14ac:dyDescent="0.3">
      <c r="B254" s="1"/>
      <c r="C254" s="1"/>
      <c r="D254" s="1"/>
      <c r="E254" s="1"/>
      <c r="F254" s="1"/>
      <c r="G254" s="1"/>
      <c r="H254" s="1"/>
      <c r="I254" s="1"/>
      <c r="J254" s="1"/>
      <c r="K254" s="1"/>
      <c r="L254" s="1"/>
      <c r="M254" s="1"/>
      <c r="O254" s="16"/>
      <c r="P254" s="16"/>
      <c r="Q254" s="16"/>
      <c r="R254" s="16"/>
      <c r="S254" s="16"/>
      <c r="T254" s="16"/>
      <c r="U254" s="16"/>
      <c r="V254" s="16"/>
      <c r="W254" s="16"/>
      <c r="X254" s="16"/>
      <c r="Y254" s="16"/>
      <c r="Z254" s="16"/>
      <c r="AA254" s="16"/>
      <c r="AB254" s="16"/>
      <c r="AC254" s="16"/>
      <c r="AD254" s="16"/>
      <c r="AE254" s="16"/>
      <c r="AF254" s="16"/>
      <c r="AG254" s="16"/>
      <c r="AH254" s="16"/>
      <c r="AI254" s="16"/>
      <c r="AJ254" s="16"/>
      <c r="AK254" s="16"/>
      <c r="AL254" s="16"/>
      <c r="AM254" s="16"/>
      <c r="AN254" s="16"/>
      <c r="AO254" s="16"/>
    </row>
    <row r="255" spans="2:41" ht="18.75" x14ac:dyDescent="0.3">
      <c r="B255" s="1"/>
      <c r="C255" s="1"/>
      <c r="D255" s="1"/>
      <c r="E255" s="1"/>
      <c r="F255" s="1"/>
      <c r="G255" s="1"/>
      <c r="H255" s="1"/>
      <c r="I255" s="1"/>
      <c r="J255" s="1"/>
      <c r="K255" s="1"/>
      <c r="L255" s="1"/>
      <c r="M255" s="1"/>
      <c r="O255" s="16"/>
      <c r="P255" s="16"/>
      <c r="Q255" s="16"/>
      <c r="R255" s="16"/>
      <c r="S255" s="16"/>
      <c r="T255" s="16"/>
      <c r="U255" s="16"/>
      <c r="V255" s="16"/>
      <c r="W255" s="16"/>
      <c r="X255" s="16"/>
      <c r="Y255" s="16"/>
      <c r="Z255" s="16"/>
      <c r="AA255" s="16"/>
      <c r="AB255" s="16"/>
      <c r="AC255" s="16"/>
      <c r="AD255" s="16"/>
      <c r="AE255" s="16"/>
      <c r="AF255" s="16"/>
      <c r="AG255" s="16"/>
      <c r="AH255" s="16"/>
      <c r="AI255" s="16"/>
      <c r="AJ255" s="16"/>
      <c r="AK255" s="16"/>
      <c r="AL255" s="16"/>
      <c r="AM255" s="16"/>
      <c r="AN255" s="16"/>
      <c r="AO255" s="16"/>
    </row>
    <row r="256" spans="2:41" ht="18.75" x14ac:dyDescent="0.3">
      <c r="B256" s="1"/>
      <c r="C256" s="1"/>
      <c r="D256" s="1"/>
      <c r="E256" s="1"/>
      <c r="F256" s="1"/>
      <c r="G256" s="1"/>
      <c r="H256" s="1"/>
      <c r="I256" s="1"/>
      <c r="J256" s="1"/>
      <c r="K256" s="1"/>
      <c r="L256" s="1"/>
      <c r="M256" s="1"/>
      <c r="O256" s="16"/>
      <c r="P256" s="16"/>
      <c r="Q256" s="16"/>
      <c r="R256" s="16"/>
      <c r="S256" s="16"/>
      <c r="T256" s="16"/>
      <c r="U256" s="16"/>
      <c r="V256" s="16"/>
      <c r="W256" s="16"/>
      <c r="X256" s="16"/>
      <c r="Y256" s="16"/>
      <c r="Z256" s="16"/>
      <c r="AA256" s="16"/>
      <c r="AB256" s="16"/>
      <c r="AC256" s="16"/>
      <c r="AD256" s="16"/>
      <c r="AE256" s="16"/>
      <c r="AF256" s="16"/>
      <c r="AG256" s="16"/>
      <c r="AH256" s="16"/>
      <c r="AI256" s="16"/>
      <c r="AJ256" s="16"/>
      <c r="AK256" s="16"/>
      <c r="AL256" s="16"/>
      <c r="AM256" s="16"/>
      <c r="AN256" s="16"/>
      <c r="AO256" s="16"/>
    </row>
    <row r="257" spans="2:41" ht="18.75" x14ac:dyDescent="0.3">
      <c r="B257" s="1"/>
      <c r="C257" s="1"/>
      <c r="D257" s="1"/>
      <c r="E257" s="1"/>
      <c r="F257" s="1"/>
      <c r="G257" s="1"/>
      <c r="H257" s="1"/>
      <c r="I257" s="1"/>
      <c r="J257" s="1"/>
      <c r="K257" s="1"/>
      <c r="L257" s="1"/>
      <c r="M257" s="1"/>
      <c r="O257" s="16"/>
      <c r="P257" s="16"/>
      <c r="Q257" s="16"/>
      <c r="R257" s="16"/>
      <c r="S257" s="16"/>
      <c r="T257" s="16"/>
      <c r="U257" s="16"/>
      <c r="V257" s="16"/>
      <c r="W257" s="16"/>
      <c r="X257" s="16"/>
      <c r="Y257" s="16"/>
      <c r="Z257" s="16"/>
      <c r="AA257" s="16"/>
      <c r="AB257" s="16"/>
      <c r="AC257" s="16"/>
      <c r="AD257" s="16"/>
      <c r="AE257" s="16"/>
      <c r="AF257" s="16"/>
      <c r="AG257" s="16"/>
      <c r="AH257" s="16"/>
      <c r="AI257" s="16"/>
      <c r="AJ257" s="16"/>
      <c r="AK257" s="16"/>
      <c r="AL257" s="16"/>
      <c r="AM257" s="16"/>
      <c r="AN257" s="16"/>
      <c r="AO257" s="16"/>
    </row>
    <row r="258" spans="2:41" ht="18.75" x14ac:dyDescent="0.3">
      <c r="B258" s="1"/>
      <c r="C258" s="1"/>
      <c r="D258" s="1"/>
      <c r="E258" s="1"/>
      <c r="F258" s="1"/>
      <c r="G258" s="1"/>
      <c r="H258" s="1"/>
      <c r="I258" s="1"/>
      <c r="J258" s="1"/>
      <c r="K258" s="1"/>
      <c r="L258" s="1"/>
      <c r="M258" s="1"/>
      <c r="O258" s="16"/>
      <c r="P258" s="16"/>
      <c r="Q258" s="16"/>
      <c r="R258" s="16"/>
      <c r="S258" s="16"/>
      <c r="T258" s="16"/>
      <c r="U258" s="16"/>
      <c r="V258" s="16"/>
      <c r="W258" s="16"/>
      <c r="X258" s="16"/>
      <c r="Y258" s="16"/>
      <c r="Z258" s="16"/>
      <c r="AA258" s="16"/>
      <c r="AB258" s="16"/>
      <c r="AC258" s="16"/>
      <c r="AD258" s="16"/>
      <c r="AE258" s="16"/>
      <c r="AF258" s="16"/>
      <c r="AG258" s="16"/>
      <c r="AH258" s="16"/>
      <c r="AI258" s="16"/>
      <c r="AJ258" s="16"/>
      <c r="AK258" s="16"/>
      <c r="AL258" s="16"/>
      <c r="AM258" s="16"/>
      <c r="AN258" s="16"/>
      <c r="AO258" s="16"/>
    </row>
    <row r="259" spans="2:41" ht="18.75" x14ac:dyDescent="0.3">
      <c r="B259" s="1"/>
      <c r="C259" s="1"/>
      <c r="D259" s="1"/>
      <c r="E259" s="1"/>
      <c r="F259" s="1"/>
      <c r="G259" s="1"/>
      <c r="H259" s="1"/>
      <c r="I259" s="1"/>
      <c r="J259" s="1"/>
      <c r="K259" s="1"/>
      <c r="L259" s="1"/>
      <c r="M259" s="1"/>
      <c r="O259" s="16"/>
      <c r="P259" s="16"/>
      <c r="Q259" s="16"/>
      <c r="R259" s="16"/>
      <c r="S259" s="16"/>
      <c r="T259" s="16"/>
      <c r="U259" s="16"/>
      <c r="V259" s="16"/>
      <c r="W259" s="16"/>
      <c r="X259" s="16"/>
      <c r="Y259" s="16"/>
      <c r="Z259" s="16"/>
      <c r="AA259" s="16"/>
      <c r="AB259" s="16"/>
      <c r="AC259" s="16"/>
      <c r="AD259" s="16"/>
      <c r="AE259" s="16"/>
      <c r="AF259" s="16"/>
      <c r="AG259" s="16"/>
      <c r="AH259" s="16"/>
      <c r="AI259" s="16"/>
      <c r="AJ259" s="16"/>
      <c r="AK259" s="16"/>
      <c r="AL259" s="16"/>
      <c r="AM259" s="16"/>
      <c r="AN259" s="16"/>
      <c r="AO259" s="16"/>
    </row>
    <row r="260" spans="2:41" ht="18.75" x14ac:dyDescent="0.3">
      <c r="B260" s="1"/>
      <c r="C260" s="1"/>
      <c r="D260" s="1"/>
      <c r="E260" s="1"/>
      <c r="F260" s="1"/>
      <c r="G260" s="1"/>
      <c r="H260" s="1"/>
      <c r="I260" s="1"/>
      <c r="J260" s="1"/>
      <c r="K260" s="1"/>
      <c r="L260" s="1"/>
      <c r="M260" s="1"/>
      <c r="O260" s="16"/>
      <c r="P260" s="16"/>
      <c r="Q260" s="16"/>
      <c r="R260" s="16"/>
      <c r="S260" s="16"/>
      <c r="T260" s="16"/>
      <c r="U260" s="16"/>
      <c r="V260" s="16"/>
      <c r="W260" s="16"/>
      <c r="X260" s="16"/>
      <c r="Y260" s="16"/>
      <c r="Z260" s="16"/>
      <c r="AA260" s="16"/>
      <c r="AB260" s="16"/>
      <c r="AC260" s="16"/>
      <c r="AD260" s="16"/>
      <c r="AE260" s="16"/>
      <c r="AF260" s="16"/>
      <c r="AG260" s="16"/>
      <c r="AH260" s="16"/>
      <c r="AI260" s="16"/>
      <c r="AJ260" s="16"/>
      <c r="AK260" s="16"/>
      <c r="AL260" s="16"/>
      <c r="AM260" s="16"/>
      <c r="AN260" s="16"/>
      <c r="AO260" s="16"/>
    </row>
    <row r="261" spans="2:41" ht="18.75" x14ac:dyDescent="0.3">
      <c r="B261" s="1"/>
      <c r="C261" s="1"/>
      <c r="D261" s="1"/>
      <c r="E261" s="1"/>
      <c r="F261" s="1"/>
      <c r="G261" s="1"/>
      <c r="H261" s="1"/>
      <c r="I261" s="1"/>
      <c r="J261" s="1"/>
      <c r="K261" s="1"/>
      <c r="L261" s="1"/>
      <c r="M261" s="1"/>
      <c r="O261" s="16"/>
      <c r="P261" s="16"/>
      <c r="Q261" s="16"/>
      <c r="R261" s="16"/>
      <c r="S261" s="16"/>
      <c r="T261" s="16"/>
      <c r="U261" s="16"/>
      <c r="V261" s="16"/>
      <c r="W261" s="16"/>
      <c r="X261" s="16"/>
      <c r="Y261" s="16"/>
      <c r="Z261" s="16"/>
      <c r="AA261" s="16"/>
      <c r="AB261" s="16"/>
      <c r="AC261" s="16"/>
      <c r="AD261" s="16"/>
      <c r="AE261" s="16"/>
      <c r="AF261" s="16"/>
      <c r="AG261" s="16"/>
      <c r="AH261" s="16"/>
      <c r="AI261" s="16"/>
      <c r="AJ261" s="16"/>
      <c r="AK261" s="16"/>
      <c r="AL261" s="16"/>
      <c r="AM261" s="16"/>
      <c r="AN261" s="16"/>
      <c r="AO261" s="16"/>
    </row>
    <row r="262" spans="2:41" ht="18.75" x14ac:dyDescent="0.3">
      <c r="B262" s="1"/>
      <c r="C262" s="1"/>
      <c r="D262" s="1"/>
      <c r="E262" s="1"/>
      <c r="F262" s="1"/>
      <c r="G262" s="1"/>
      <c r="H262" s="1"/>
      <c r="I262" s="1"/>
      <c r="J262" s="1"/>
      <c r="K262" s="1"/>
      <c r="L262" s="1"/>
      <c r="M262" s="1"/>
      <c r="O262" s="16"/>
      <c r="P262" s="16"/>
      <c r="Q262" s="16"/>
      <c r="R262" s="16"/>
      <c r="S262" s="16"/>
      <c r="T262" s="16"/>
      <c r="U262" s="16"/>
      <c r="V262" s="16"/>
      <c r="W262" s="16"/>
      <c r="X262" s="16"/>
      <c r="Y262" s="16"/>
      <c r="Z262" s="16"/>
      <c r="AA262" s="16"/>
      <c r="AB262" s="16"/>
      <c r="AC262" s="16"/>
      <c r="AD262" s="16"/>
      <c r="AE262" s="16"/>
      <c r="AF262" s="16"/>
      <c r="AG262" s="16"/>
      <c r="AH262" s="16"/>
      <c r="AI262" s="16"/>
      <c r="AJ262" s="16"/>
      <c r="AK262" s="16"/>
      <c r="AL262" s="16"/>
      <c r="AM262" s="16"/>
      <c r="AN262" s="16"/>
      <c r="AO262" s="16"/>
    </row>
    <row r="263" spans="2:41" ht="18.75" x14ac:dyDescent="0.3">
      <c r="B263" s="1"/>
      <c r="C263" s="1"/>
      <c r="D263" s="1"/>
      <c r="E263" s="1"/>
      <c r="F263" s="1"/>
      <c r="G263" s="1"/>
      <c r="H263" s="1"/>
      <c r="I263" s="1"/>
      <c r="J263" s="1"/>
      <c r="K263" s="1"/>
      <c r="L263" s="1"/>
      <c r="M263" s="1"/>
      <c r="O263" s="16"/>
      <c r="P263" s="16"/>
      <c r="Q263" s="16"/>
      <c r="R263" s="16"/>
      <c r="S263" s="16"/>
      <c r="T263" s="16"/>
      <c r="U263" s="16"/>
      <c r="V263" s="16"/>
      <c r="W263" s="16"/>
      <c r="X263" s="16"/>
      <c r="Y263" s="16"/>
      <c r="Z263" s="16"/>
      <c r="AA263" s="16"/>
      <c r="AB263" s="16"/>
      <c r="AC263" s="16"/>
      <c r="AD263" s="16"/>
      <c r="AE263" s="16"/>
      <c r="AF263" s="16"/>
      <c r="AG263" s="16"/>
      <c r="AH263" s="16"/>
      <c r="AI263" s="16"/>
      <c r="AJ263" s="16"/>
      <c r="AK263" s="16"/>
      <c r="AL263" s="16"/>
      <c r="AM263" s="16"/>
      <c r="AN263" s="16"/>
      <c r="AO263" s="16"/>
    </row>
    <row r="264" spans="2:41" ht="18.75" x14ac:dyDescent="0.3">
      <c r="B264" s="1"/>
      <c r="C264" s="1"/>
      <c r="D264" s="1"/>
      <c r="E264" s="1"/>
      <c r="F264" s="1"/>
      <c r="G264" s="1"/>
      <c r="H264" s="1"/>
      <c r="I264" s="1"/>
      <c r="J264" s="1"/>
      <c r="K264" s="1"/>
      <c r="L264" s="1"/>
      <c r="M264" s="1"/>
      <c r="O264" s="16"/>
      <c r="P264" s="16"/>
      <c r="Q264" s="16"/>
      <c r="R264" s="16"/>
      <c r="S264" s="16"/>
      <c r="T264" s="16"/>
      <c r="U264" s="16"/>
      <c r="V264" s="16"/>
      <c r="W264" s="16"/>
      <c r="X264" s="16"/>
      <c r="Y264" s="16"/>
      <c r="Z264" s="16"/>
      <c r="AA264" s="16"/>
      <c r="AB264" s="16"/>
      <c r="AC264" s="16"/>
      <c r="AD264" s="16"/>
      <c r="AE264" s="16"/>
      <c r="AF264" s="16"/>
      <c r="AG264" s="16"/>
      <c r="AH264" s="16"/>
      <c r="AI264" s="16"/>
      <c r="AJ264" s="16"/>
      <c r="AK264" s="16"/>
      <c r="AL264" s="16"/>
      <c r="AM264" s="16"/>
      <c r="AN264" s="16"/>
      <c r="AO264" s="16"/>
    </row>
    <row r="265" spans="2:41" ht="18.75" x14ac:dyDescent="0.3">
      <c r="B265" s="1"/>
      <c r="C265" s="1"/>
      <c r="D265" s="1"/>
      <c r="E265" s="1"/>
      <c r="F265" s="1"/>
      <c r="G265" s="1"/>
      <c r="H265" s="1"/>
      <c r="I265" s="1"/>
      <c r="J265" s="1"/>
      <c r="K265" s="1"/>
      <c r="L265" s="1"/>
      <c r="M265" s="1"/>
      <c r="O265" s="16"/>
      <c r="P265" s="16"/>
      <c r="Q265" s="16"/>
      <c r="R265" s="16"/>
      <c r="S265" s="16"/>
      <c r="T265" s="16"/>
      <c r="U265" s="16"/>
      <c r="V265" s="16"/>
      <c r="W265" s="16"/>
      <c r="X265" s="16"/>
      <c r="Y265" s="16"/>
      <c r="Z265" s="16"/>
      <c r="AA265" s="16"/>
      <c r="AB265" s="16"/>
      <c r="AC265" s="16"/>
      <c r="AD265" s="16"/>
      <c r="AE265" s="16"/>
      <c r="AF265" s="16"/>
      <c r="AG265" s="16"/>
      <c r="AH265" s="16"/>
      <c r="AI265" s="16"/>
      <c r="AJ265" s="16"/>
      <c r="AK265" s="16"/>
      <c r="AL265" s="16"/>
      <c r="AM265" s="16"/>
      <c r="AN265" s="16"/>
      <c r="AO265" s="16"/>
    </row>
    <row r="266" spans="2:41" ht="18.75" x14ac:dyDescent="0.3">
      <c r="B266" s="1"/>
      <c r="C266" s="1"/>
      <c r="D266" s="1"/>
      <c r="E266" s="1"/>
      <c r="F266" s="1"/>
      <c r="G266" s="1"/>
      <c r="H266" s="1"/>
      <c r="I266" s="1"/>
      <c r="J266" s="1"/>
      <c r="K266" s="1"/>
      <c r="L266" s="1"/>
      <c r="M266" s="1"/>
      <c r="O266" s="16"/>
      <c r="P266" s="16"/>
      <c r="Q266" s="16"/>
      <c r="R266" s="16"/>
      <c r="S266" s="16"/>
      <c r="T266" s="16"/>
      <c r="U266" s="16"/>
      <c r="V266" s="16"/>
      <c r="W266" s="16"/>
      <c r="X266" s="16"/>
      <c r="Y266" s="16"/>
      <c r="Z266" s="16"/>
      <c r="AA266" s="16"/>
      <c r="AB266" s="16"/>
      <c r="AC266" s="16"/>
      <c r="AD266" s="16"/>
      <c r="AE266" s="16"/>
      <c r="AF266" s="16"/>
      <c r="AG266" s="16"/>
      <c r="AH266" s="16"/>
      <c r="AI266" s="16"/>
      <c r="AJ266" s="16"/>
      <c r="AK266" s="16"/>
      <c r="AL266" s="16"/>
      <c r="AM266" s="16"/>
      <c r="AN266" s="16"/>
      <c r="AO266" s="16"/>
    </row>
    <row r="267" spans="2:41" ht="18.75" x14ac:dyDescent="0.3">
      <c r="B267" s="1"/>
      <c r="C267" s="1"/>
      <c r="D267" s="1"/>
      <c r="E267" s="1"/>
      <c r="F267" s="1"/>
      <c r="G267" s="1"/>
      <c r="H267" s="1"/>
      <c r="I267" s="1"/>
      <c r="J267" s="1"/>
      <c r="K267" s="1"/>
      <c r="L267" s="1"/>
      <c r="M267" s="1"/>
      <c r="O267" s="16"/>
      <c r="P267" s="16"/>
      <c r="Q267" s="16"/>
      <c r="R267" s="16"/>
      <c r="S267" s="16"/>
      <c r="T267" s="16"/>
      <c r="U267" s="16"/>
      <c r="V267" s="16"/>
      <c r="W267" s="16"/>
      <c r="X267" s="16"/>
      <c r="Y267" s="16"/>
      <c r="Z267" s="16"/>
      <c r="AA267" s="16"/>
      <c r="AB267" s="16"/>
      <c r="AC267" s="16"/>
      <c r="AD267" s="16"/>
      <c r="AE267" s="16"/>
      <c r="AF267" s="16"/>
      <c r="AG267" s="16"/>
      <c r="AH267" s="16"/>
      <c r="AI267" s="16"/>
      <c r="AJ267" s="16"/>
      <c r="AK267" s="16"/>
      <c r="AL267" s="16"/>
      <c r="AM267" s="16"/>
      <c r="AN267" s="16"/>
      <c r="AO267" s="16"/>
    </row>
    <row r="268" spans="2:41" ht="18.75" x14ac:dyDescent="0.3">
      <c r="B268" s="1"/>
      <c r="C268" s="1"/>
      <c r="D268" s="1"/>
      <c r="E268" s="1"/>
      <c r="F268" s="1"/>
      <c r="G268" s="1"/>
      <c r="H268" s="1"/>
      <c r="I268" s="1"/>
      <c r="J268" s="1"/>
      <c r="K268" s="1"/>
      <c r="L268" s="1"/>
      <c r="M268" s="1"/>
      <c r="O268" s="16"/>
      <c r="P268" s="16"/>
      <c r="Q268" s="16"/>
      <c r="R268" s="16"/>
      <c r="S268" s="16"/>
      <c r="T268" s="16"/>
      <c r="U268" s="16"/>
      <c r="V268" s="16"/>
      <c r="W268" s="16"/>
      <c r="X268" s="16"/>
      <c r="Y268" s="16"/>
      <c r="Z268" s="16"/>
      <c r="AA268" s="16"/>
      <c r="AB268" s="16"/>
      <c r="AC268" s="16"/>
      <c r="AD268" s="16"/>
      <c r="AE268" s="16"/>
      <c r="AF268" s="16"/>
      <c r="AG268" s="16"/>
      <c r="AH268" s="16"/>
      <c r="AI268" s="16"/>
      <c r="AJ268" s="16"/>
      <c r="AK268" s="16"/>
      <c r="AL268" s="16"/>
      <c r="AM268" s="16"/>
      <c r="AN268" s="16"/>
      <c r="AO268" s="16"/>
    </row>
    <row r="269" spans="2:41" ht="18.75" x14ac:dyDescent="0.3">
      <c r="B269" s="1"/>
      <c r="C269" s="1"/>
      <c r="D269" s="1"/>
      <c r="E269" s="1"/>
      <c r="F269" s="1"/>
      <c r="G269" s="1"/>
      <c r="H269" s="1"/>
      <c r="I269" s="1"/>
      <c r="J269" s="1"/>
      <c r="K269" s="1"/>
      <c r="L269" s="1"/>
      <c r="M269" s="1"/>
      <c r="O269" s="16"/>
      <c r="P269" s="16"/>
      <c r="Q269" s="16"/>
      <c r="R269" s="16"/>
      <c r="S269" s="16"/>
      <c r="T269" s="16"/>
      <c r="U269" s="16"/>
      <c r="V269" s="16"/>
      <c r="W269" s="16"/>
      <c r="X269" s="16"/>
      <c r="Y269" s="16"/>
      <c r="Z269" s="16"/>
      <c r="AA269" s="16"/>
      <c r="AB269" s="16"/>
      <c r="AC269" s="16"/>
      <c r="AD269" s="16"/>
      <c r="AE269" s="16"/>
      <c r="AF269" s="16"/>
      <c r="AG269" s="16"/>
      <c r="AH269" s="16"/>
      <c r="AI269" s="16"/>
      <c r="AJ269" s="16"/>
      <c r="AK269" s="16"/>
      <c r="AL269" s="16"/>
      <c r="AM269" s="16"/>
      <c r="AN269" s="16"/>
      <c r="AO269" s="16"/>
    </row>
    <row r="270" spans="2:41" ht="18.75" x14ac:dyDescent="0.3">
      <c r="B270" s="1"/>
      <c r="C270" s="1"/>
      <c r="D270" s="1"/>
      <c r="E270" s="1"/>
      <c r="F270" s="1"/>
      <c r="G270" s="1"/>
      <c r="H270" s="1"/>
      <c r="I270" s="1"/>
      <c r="J270" s="1"/>
      <c r="K270" s="1"/>
      <c r="L270" s="1"/>
      <c r="M270" s="1"/>
      <c r="O270" s="16"/>
      <c r="P270" s="16"/>
      <c r="Q270" s="16"/>
      <c r="R270" s="16"/>
      <c r="S270" s="16"/>
      <c r="T270" s="16"/>
      <c r="U270" s="16"/>
      <c r="V270" s="16"/>
      <c r="W270" s="16"/>
      <c r="X270" s="16"/>
      <c r="Y270" s="16"/>
      <c r="Z270" s="16"/>
      <c r="AA270" s="16"/>
      <c r="AB270" s="16"/>
      <c r="AC270" s="16"/>
      <c r="AD270" s="16"/>
      <c r="AE270" s="16"/>
      <c r="AF270" s="16"/>
      <c r="AG270" s="16"/>
      <c r="AH270" s="16"/>
      <c r="AI270" s="16"/>
      <c r="AJ270" s="16"/>
      <c r="AK270" s="16"/>
      <c r="AL270" s="16"/>
      <c r="AM270" s="16"/>
      <c r="AN270" s="16"/>
      <c r="AO270" s="16"/>
    </row>
    <row r="271" spans="2:41" ht="18.75" x14ac:dyDescent="0.3">
      <c r="B271" s="1"/>
      <c r="C271" s="1"/>
      <c r="D271" s="1"/>
      <c r="E271" s="1"/>
      <c r="F271" s="1"/>
      <c r="G271" s="1"/>
      <c r="H271" s="1"/>
      <c r="I271" s="1"/>
      <c r="J271" s="1"/>
      <c r="K271" s="1"/>
      <c r="L271" s="1"/>
      <c r="M271" s="1"/>
      <c r="O271" s="16"/>
      <c r="P271" s="16"/>
      <c r="Q271" s="16"/>
      <c r="R271" s="16"/>
      <c r="S271" s="16"/>
      <c r="T271" s="16"/>
      <c r="U271" s="16"/>
      <c r="V271" s="16"/>
      <c r="W271" s="16"/>
      <c r="X271" s="16"/>
      <c r="Y271" s="16"/>
      <c r="Z271" s="16"/>
      <c r="AA271" s="16"/>
      <c r="AB271" s="16"/>
      <c r="AC271" s="16"/>
      <c r="AD271" s="16"/>
      <c r="AE271" s="16"/>
      <c r="AF271" s="16"/>
      <c r="AG271" s="16"/>
      <c r="AH271" s="16"/>
      <c r="AI271" s="16"/>
      <c r="AJ271" s="16"/>
      <c r="AK271" s="16"/>
      <c r="AL271" s="16"/>
      <c r="AM271" s="16"/>
      <c r="AN271" s="16"/>
      <c r="AO271" s="16"/>
    </row>
    <row r="272" spans="2:41" ht="18.75" x14ac:dyDescent="0.3">
      <c r="B272" s="1"/>
      <c r="C272" s="1"/>
      <c r="D272" s="1"/>
      <c r="E272" s="1"/>
      <c r="F272" s="1"/>
      <c r="G272" s="1"/>
      <c r="H272" s="1"/>
      <c r="I272" s="1"/>
      <c r="J272" s="1"/>
      <c r="K272" s="1"/>
      <c r="L272" s="1"/>
      <c r="M272" s="1"/>
      <c r="O272" s="16"/>
      <c r="P272" s="16"/>
      <c r="Q272" s="16"/>
      <c r="R272" s="16"/>
      <c r="S272" s="16"/>
      <c r="T272" s="16"/>
      <c r="U272" s="16"/>
      <c r="V272" s="16"/>
      <c r="W272" s="16"/>
      <c r="X272" s="16"/>
      <c r="Y272" s="16"/>
      <c r="Z272" s="16"/>
      <c r="AA272" s="16"/>
      <c r="AB272" s="16"/>
      <c r="AC272" s="16"/>
      <c r="AD272" s="16"/>
      <c r="AE272" s="16"/>
      <c r="AF272" s="16"/>
      <c r="AG272" s="16"/>
      <c r="AH272" s="16"/>
      <c r="AI272" s="16"/>
      <c r="AJ272" s="16"/>
      <c r="AK272" s="16"/>
      <c r="AL272" s="16"/>
      <c r="AM272" s="16"/>
      <c r="AN272" s="16"/>
      <c r="AO272" s="16"/>
    </row>
    <row r="273" spans="2:41" ht="18.75" x14ac:dyDescent="0.3">
      <c r="B273" s="1"/>
      <c r="C273" s="1"/>
      <c r="D273" s="1"/>
      <c r="E273" s="1"/>
      <c r="F273" s="1"/>
      <c r="G273" s="1"/>
      <c r="H273" s="1"/>
      <c r="I273" s="1"/>
      <c r="J273" s="1"/>
      <c r="K273" s="1"/>
      <c r="L273" s="1"/>
      <c r="M273" s="1"/>
      <c r="O273" s="16"/>
      <c r="P273" s="16"/>
      <c r="Q273" s="16"/>
      <c r="R273" s="16"/>
      <c r="S273" s="16"/>
      <c r="T273" s="16"/>
      <c r="U273" s="16"/>
      <c r="V273" s="16"/>
      <c r="W273" s="16"/>
      <c r="X273" s="16"/>
      <c r="Y273" s="16"/>
      <c r="Z273" s="16"/>
      <c r="AA273" s="16"/>
      <c r="AB273" s="16"/>
      <c r="AC273" s="16"/>
      <c r="AD273" s="16"/>
      <c r="AE273" s="16"/>
      <c r="AF273" s="16"/>
      <c r="AG273" s="16"/>
      <c r="AH273" s="16"/>
      <c r="AI273" s="16"/>
      <c r="AJ273" s="16"/>
      <c r="AK273" s="16"/>
      <c r="AL273" s="16"/>
      <c r="AM273" s="16"/>
      <c r="AN273" s="16"/>
      <c r="AO273" s="16"/>
    </row>
    <row r="274" spans="2:41" ht="18.75" x14ac:dyDescent="0.3">
      <c r="B274" s="1"/>
      <c r="C274" s="1"/>
      <c r="D274" s="1"/>
      <c r="E274" s="1"/>
      <c r="F274" s="1"/>
      <c r="G274" s="1"/>
      <c r="H274" s="1"/>
      <c r="I274" s="1"/>
      <c r="J274" s="1"/>
      <c r="K274" s="1"/>
      <c r="L274" s="1"/>
      <c r="M274" s="1"/>
      <c r="O274" s="16"/>
      <c r="P274" s="16"/>
      <c r="Q274" s="16"/>
      <c r="R274" s="16"/>
      <c r="S274" s="16"/>
      <c r="T274" s="16"/>
      <c r="U274" s="16"/>
      <c r="V274" s="16"/>
      <c r="W274" s="16"/>
      <c r="X274" s="16"/>
      <c r="Y274" s="16"/>
      <c r="Z274" s="16"/>
      <c r="AA274" s="16"/>
      <c r="AB274" s="16"/>
      <c r="AC274" s="16"/>
      <c r="AD274" s="16"/>
      <c r="AE274" s="16"/>
      <c r="AF274" s="16"/>
      <c r="AG274" s="16"/>
      <c r="AH274" s="16"/>
      <c r="AI274" s="16"/>
      <c r="AJ274" s="16"/>
      <c r="AK274" s="16"/>
      <c r="AL274" s="16"/>
      <c r="AM274" s="16"/>
      <c r="AN274" s="16"/>
      <c r="AO274" s="16"/>
    </row>
    <row r="275" spans="2:41" ht="18.75" x14ac:dyDescent="0.3">
      <c r="B275" s="1"/>
      <c r="C275" s="1"/>
      <c r="D275" s="1"/>
      <c r="E275" s="1"/>
      <c r="F275" s="1"/>
      <c r="G275" s="1"/>
      <c r="H275" s="1"/>
      <c r="I275" s="1"/>
      <c r="J275" s="1"/>
      <c r="K275" s="1"/>
      <c r="L275" s="1"/>
      <c r="M275" s="1"/>
      <c r="O275" s="16"/>
      <c r="P275" s="16"/>
      <c r="Q275" s="16"/>
      <c r="R275" s="16"/>
      <c r="S275" s="16"/>
      <c r="T275" s="16"/>
      <c r="U275" s="16"/>
      <c r="V275" s="16"/>
      <c r="W275" s="16"/>
      <c r="X275" s="16"/>
      <c r="Y275" s="16"/>
      <c r="Z275" s="16"/>
      <c r="AA275" s="16"/>
      <c r="AB275" s="16"/>
      <c r="AC275" s="16"/>
      <c r="AD275" s="16"/>
      <c r="AE275" s="16"/>
      <c r="AF275" s="16"/>
      <c r="AG275" s="16"/>
      <c r="AH275" s="16"/>
      <c r="AI275" s="16"/>
      <c r="AJ275" s="16"/>
      <c r="AK275" s="16"/>
      <c r="AL275" s="16"/>
      <c r="AM275" s="16"/>
      <c r="AN275" s="16"/>
      <c r="AO275" s="16"/>
    </row>
    <row r="276" spans="2:41" ht="18.75" x14ac:dyDescent="0.3">
      <c r="B276" s="1"/>
      <c r="C276" s="1"/>
      <c r="D276" s="1"/>
      <c r="E276" s="1"/>
      <c r="F276" s="1"/>
      <c r="G276" s="1"/>
      <c r="H276" s="1"/>
      <c r="I276" s="1"/>
      <c r="J276" s="1"/>
      <c r="K276" s="1"/>
      <c r="L276" s="1"/>
      <c r="M276" s="1"/>
      <c r="O276" s="16"/>
      <c r="P276" s="16"/>
      <c r="Q276" s="16"/>
      <c r="R276" s="16"/>
      <c r="S276" s="16"/>
      <c r="T276" s="16"/>
      <c r="U276" s="16"/>
      <c r="V276" s="16"/>
      <c r="W276" s="16"/>
      <c r="X276" s="16"/>
      <c r="Y276" s="16"/>
      <c r="Z276" s="16"/>
      <c r="AA276" s="16"/>
      <c r="AB276" s="16"/>
      <c r="AC276" s="16"/>
      <c r="AD276" s="16"/>
      <c r="AE276" s="16"/>
      <c r="AF276" s="16"/>
      <c r="AG276" s="16"/>
      <c r="AH276" s="16"/>
      <c r="AI276" s="16"/>
      <c r="AJ276" s="16"/>
      <c r="AK276" s="16"/>
      <c r="AL276" s="16"/>
      <c r="AM276" s="16"/>
      <c r="AN276" s="16"/>
      <c r="AO276" s="16"/>
    </row>
    <row r="277" spans="2:41" ht="18.75" x14ac:dyDescent="0.3">
      <c r="B277" s="1"/>
      <c r="C277" s="1"/>
      <c r="D277" s="1"/>
      <c r="E277" s="1"/>
      <c r="F277" s="1"/>
      <c r="G277" s="1"/>
      <c r="H277" s="1"/>
      <c r="I277" s="1"/>
      <c r="J277" s="1"/>
      <c r="K277" s="1"/>
      <c r="L277" s="1"/>
      <c r="M277" s="1"/>
      <c r="O277" s="16"/>
      <c r="P277" s="16"/>
      <c r="Q277" s="16"/>
      <c r="R277" s="16"/>
      <c r="S277" s="16"/>
      <c r="T277" s="16"/>
      <c r="U277" s="16"/>
      <c r="V277" s="16"/>
      <c r="W277" s="16"/>
      <c r="X277" s="16"/>
      <c r="Y277" s="16"/>
      <c r="Z277" s="16"/>
      <c r="AA277" s="16"/>
      <c r="AB277" s="16"/>
      <c r="AC277" s="16"/>
      <c r="AD277" s="16"/>
      <c r="AE277" s="16"/>
      <c r="AF277" s="16"/>
      <c r="AG277" s="16"/>
      <c r="AH277" s="16"/>
      <c r="AI277" s="16"/>
      <c r="AJ277" s="16"/>
      <c r="AK277" s="16"/>
      <c r="AL277" s="16"/>
      <c r="AM277" s="16"/>
      <c r="AN277" s="16"/>
      <c r="AO277" s="16"/>
    </row>
    <row r="278" spans="2:41" ht="18.75" x14ac:dyDescent="0.3">
      <c r="B278" s="1"/>
      <c r="C278" s="1"/>
      <c r="D278" s="1"/>
      <c r="E278" s="1"/>
      <c r="F278" s="1"/>
      <c r="G278" s="1"/>
      <c r="H278" s="1"/>
      <c r="I278" s="1"/>
      <c r="J278" s="1"/>
      <c r="K278" s="1"/>
      <c r="L278" s="1"/>
      <c r="M278" s="1"/>
      <c r="O278" s="16"/>
      <c r="P278" s="16"/>
      <c r="Q278" s="16"/>
      <c r="R278" s="16"/>
      <c r="S278" s="16"/>
      <c r="T278" s="16"/>
      <c r="U278" s="16"/>
      <c r="V278" s="16"/>
      <c r="W278" s="16"/>
      <c r="X278" s="16"/>
      <c r="Y278" s="16"/>
      <c r="Z278" s="16"/>
      <c r="AA278" s="16"/>
      <c r="AB278" s="16"/>
      <c r="AC278" s="16"/>
      <c r="AD278" s="16"/>
      <c r="AE278" s="16"/>
      <c r="AF278" s="16"/>
      <c r="AG278" s="16"/>
      <c r="AH278" s="16"/>
      <c r="AI278" s="16"/>
      <c r="AJ278" s="16"/>
      <c r="AK278" s="16"/>
      <c r="AL278" s="16"/>
      <c r="AM278" s="16"/>
      <c r="AN278" s="16"/>
      <c r="AO278" s="16"/>
    </row>
    <row r="279" spans="2:41" ht="18.75" x14ac:dyDescent="0.3">
      <c r="B279" s="1"/>
      <c r="C279" s="1"/>
      <c r="D279" s="1"/>
      <c r="E279" s="1"/>
      <c r="F279" s="1"/>
      <c r="G279" s="1"/>
      <c r="H279" s="1"/>
      <c r="I279" s="1"/>
      <c r="J279" s="1"/>
      <c r="K279" s="1"/>
      <c r="L279" s="1"/>
      <c r="M279" s="1"/>
      <c r="O279" s="16"/>
      <c r="P279" s="16"/>
      <c r="Q279" s="16"/>
      <c r="R279" s="16"/>
      <c r="S279" s="16"/>
      <c r="T279" s="16"/>
      <c r="U279" s="16"/>
      <c r="V279" s="16"/>
      <c r="W279" s="16"/>
      <c r="X279" s="16"/>
      <c r="Y279" s="16"/>
      <c r="Z279" s="16"/>
      <c r="AA279" s="16"/>
      <c r="AB279" s="16"/>
      <c r="AC279" s="16"/>
      <c r="AD279" s="16"/>
      <c r="AE279" s="16"/>
      <c r="AF279" s="16"/>
      <c r="AG279" s="16"/>
      <c r="AH279" s="16"/>
      <c r="AI279" s="16"/>
      <c r="AJ279" s="16"/>
      <c r="AK279" s="16"/>
      <c r="AL279" s="16"/>
      <c r="AM279" s="16"/>
      <c r="AN279" s="16"/>
      <c r="AO279" s="16"/>
    </row>
    <row r="280" spans="2:41" ht="18.75" x14ac:dyDescent="0.3">
      <c r="B280" s="1"/>
      <c r="C280" s="1"/>
      <c r="D280" s="1"/>
      <c r="E280" s="1"/>
      <c r="F280" s="1"/>
      <c r="G280" s="1"/>
      <c r="H280" s="1"/>
      <c r="I280" s="1"/>
      <c r="J280" s="1"/>
      <c r="K280" s="1"/>
      <c r="L280" s="1"/>
      <c r="M280" s="1"/>
      <c r="O280" s="16"/>
      <c r="P280" s="16"/>
      <c r="Q280" s="16"/>
      <c r="R280" s="16"/>
      <c r="S280" s="16"/>
      <c r="T280" s="16"/>
      <c r="U280" s="16"/>
      <c r="V280" s="16"/>
      <c r="W280" s="16"/>
      <c r="X280" s="16"/>
      <c r="Y280" s="16"/>
      <c r="Z280" s="16"/>
      <c r="AA280" s="16"/>
      <c r="AB280" s="16"/>
      <c r="AC280" s="16"/>
      <c r="AD280" s="16"/>
      <c r="AE280" s="16"/>
      <c r="AF280" s="16"/>
      <c r="AG280" s="16"/>
      <c r="AH280" s="16"/>
      <c r="AI280" s="16"/>
      <c r="AJ280" s="16"/>
      <c r="AK280" s="16"/>
      <c r="AL280" s="16"/>
      <c r="AM280" s="16"/>
      <c r="AN280" s="16"/>
      <c r="AO280" s="16"/>
    </row>
    <row r="281" spans="2:41" ht="18.75" x14ac:dyDescent="0.3">
      <c r="B281" s="1"/>
      <c r="C281" s="1"/>
      <c r="D281" s="1"/>
      <c r="E281" s="1"/>
      <c r="F281" s="1"/>
      <c r="G281" s="1"/>
      <c r="H281" s="1"/>
      <c r="I281" s="1"/>
      <c r="J281" s="1"/>
      <c r="K281" s="1"/>
      <c r="L281" s="1"/>
      <c r="M281" s="1"/>
      <c r="O281" s="16"/>
      <c r="P281" s="16"/>
      <c r="Q281" s="16"/>
      <c r="R281" s="16"/>
      <c r="S281" s="16"/>
      <c r="T281" s="16"/>
      <c r="U281" s="16"/>
      <c r="V281" s="16"/>
      <c r="W281" s="16"/>
      <c r="X281" s="16"/>
      <c r="Y281" s="16"/>
      <c r="Z281" s="16"/>
      <c r="AA281" s="16"/>
      <c r="AB281" s="16"/>
      <c r="AC281" s="16"/>
      <c r="AD281" s="16"/>
      <c r="AE281" s="16"/>
      <c r="AF281" s="16"/>
      <c r="AG281" s="16"/>
      <c r="AH281" s="16"/>
      <c r="AI281" s="16"/>
      <c r="AJ281" s="16"/>
      <c r="AK281" s="16"/>
      <c r="AL281" s="16"/>
      <c r="AM281" s="16"/>
      <c r="AN281" s="16"/>
      <c r="AO281" s="16"/>
    </row>
    <row r="282" spans="2:41" ht="18.75" x14ac:dyDescent="0.3">
      <c r="B282" s="1"/>
      <c r="C282" s="1"/>
      <c r="D282" s="1"/>
      <c r="E282" s="1"/>
      <c r="F282" s="1"/>
      <c r="G282" s="1"/>
      <c r="H282" s="1"/>
      <c r="I282" s="1"/>
      <c r="J282" s="1"/>
      <c r="K282" s="1"/>
      <c r="L282" s="1"/>
      <c r="M282" s="1"/>
      <c r="O282" s="16"/>
      <c r="P282" s="16"/>
      <c r="Q282" s="16"/>
      <c r="R282" s="16"/>
      <c r="S282" s="16"/>
      <c r="T282" s="16"/>
      <c r="U282" s="16"/>
      <c r="V282" s="16"/>
      <c r="W282" s="16"/>
      <c r="X282" s="16"/>
      <c r="Y282" s="16"/>
      <c r="Z282" s="16"/>
      <c r="AA282" s="16"/>
      <c r="AB282" s="16"/>
      <c r="AC282" s="16"/>
      <c r="AD282" s="16"/>
      <c r="AE282" s="16"/>
      <c r="AF282" s="16"/>
      <c r="AG282" s="16"/>
      <c r="AH282" s="16"/>
      <c r="AI282" s="16"/>
      <c r="AJ282" s="16"/>
      <c r="AK282" s="16"/>
      <c r="AL282" s="16"/>
      <c r="AM282" s="16"/>
      <c r="AN282" s="16"/>
      <c r="AO282" s="16"/>
    </row>
    <row r="283" spans="2:41" ht="18.75" x14ac:dyDescent="0.3">
      <c r="B283" s="1"/>
      <c r="C283" s="1"/>
      <c r="D283" s="1"/>
      <c r="E283" s="1"/>
      <c r="F283" s="1"/>
      <c r="G283" s="1"/>
      <c r="H283" s="1"/>
      <c r="I283" s="1"/>
      <c r="J283" s="1"/>
      <c r="K283" s="1"/>
      <c r="L283" s="1"/>
      <c r="M283" s="1"/>
      <c r="O283" s="16"/>
      <c r="P283" s="16"/>
      <c r="Q283" s="16"/>
      <c r="R283" s="16"/>
      <c r="S283" s="16"/>
      <c r="T283" s="16"/>
      <c r="U283" s="16"/>
      <c r="V283" s="16"/>
      <c r="W283" s="16"/>
      <c r="X283" s="16"/>
      <c r="Y283" s="16"/>
      <c r="Z283" s="16"/>
      <c r="AA283" s="16"/>
      <c r="AB283" s="16"/>
      <c r="AC283" s="16"/>
      <c r="AD283" s="16"/>
      <c r="AE283" s="16"/>
      <c r="AF283" s="16"/>
      <c r="AG283" s="16"/>
      <c r="AH283" s="16"/>
      <c r="AI283" s="16"/>
      <c r="AJ283" s="16"/>
      <c r="AK283" s="16"/>
      <c r="AL283" s="16"/>
      <c r="AM283" s="16"/>
      <c r="AN283" s="16"/>
      <c r="AO283" s="16"/>
    </row>
    <row r="284" spans="2:41" ht="18.75" x14ac:dyDescent="0.3">
      <c r="B284" s="1"/>
      <c r="C284" s="1"/>
      <c r="D284" s="1"/>
      <c r="E284" s="1"/>
      <c r="F284" s="1"/>
      <c r="G284" s="1"/>
      <c r="H284" s="1"/>
      <c r="I284" s="1"/>
      <c r="J284" s="1"/>
      <c r="K284" s="1"/>
      <c r="L284" s="1"/>
      <c r="M284" s="1"/>
      <c r="O284" s="16"/>
      <c r="P284" s="16"/>
      <c r="Q284" s="16"/>
      <c r="R284" s="16"/>
      <c r="S284" s="16"/>
      <c r="T284" s="16"/>
      <c r="U284" s="16"/>
      <c r="V284" s="16"/>
      <c r="W284" s="16"/>
      <c r="X284" s="16"/>
      <c r="Y284" s="16"/>
      <c r="Z284" s="16"/>
      <c r="AA284" s="16"/>
      <c r="AB284" s="16"/>
      <c r="AC284" s="16"/>
      <c r="AD284" s="16"/>
      <c r="AE284" s="16"/>
      <c r="AF284" s="16"/>
      <c r="AG284" s="16"/>
      <c r="AH284" s="16"/>
      <c r="AI284" s="16"/>
      <c r="AJ284" s="16"/>
      <c r="AK284" s="16"/>
      <c r="AL284" s="16"/>
      <c r="AM284" s="16"/>
      <c r="AN284" s="16"/>
      <c r="AO284" s="16"/>
    </row>
    <row r="285" spans="2:41" ht="18.75" x14ac:dyDescent="0.3">
      <c r="B285" s="1"/>
      <c r="C285" s="1"/>
      <c r="D285" s="1"/>
      <c r="E285" s="1"/>
      <c r="F285" s="1"/>
      <c r="G285" s="1"/>
      <c r="H285" s="1"/>
      <c r="I285" s="1"/>
      <c r="J285" s="1"/>
      <c r="K285" s="1"/>
      <c r="L285" s="1"/>
      <c r="M285" s="1"/>
      <c r="O285" s="16"/>
      <c r="P285" s="16"/>
      <c r="Q285" s="16"/>
      <c r="R285" s="16"/>
      <c r="S285" s="16"/>
      <c r="T285" s="16"/>
      <c r="U285" s="16"/>
      <c r="V285" s="16"/>
      <c r="W285" s="16"/>
      <c r="X285" s="16"/>
      <c r="Y285" s="16"/>
      <c r="Z285" s="16"/>
      <c r="AA285" s="16"/>
      <c r="AB285" s="16"/>
      <c r="AC285" s="16"/>
      <c r="AD285" s="16"/>
      <c r="AE285" s="16"/>
      <c r="AF285" s="16"/>
      <c r="AG285" s="16"/>
      <c r="AH285" s="16"/>
      <c r="AI285" s="16"/>
      <c r="AJ285" s="16"/>
      <c r="AK285" s="16"/>
      <c r="AL285" s="16"/>
      <c r="AM285" s="16"/>
      <c r="AN285" s="16"/>
      <c r="AO285" s="16"/>
    </row>
    <row r="286" spans="2:41" ht="18.75" x14ac:dyDescent="0.3">
      <c r="B286" s="1"/>
      <c r="C286" s="1"/>
      <c r="D286" s="1"/>
      <c r="E286" s="1"/>
      <c r="F286" s="1"/>
      <c r="G286" s="1"/>
      <c r="H286" s="1"/>
      <c r="I286" s="1"/>
      <c r="J286" s="1"/>
      <c r="K286" s="1"/>
      <c r="L286" s="1"/>
      <c r="M286" s="1"/>
      <c r="O286" s="16"/>
      <c r="P286" s="16"/>
      <c r="Q286" s="16"/>
      <c r="R286" s="16"/>
      <c r="S286" s="16"/>
      <c r="T286" s="16"/>
      <c r="U286" s="16"/>
      <c r="V286" s="16"/>
      <c r="W286" s="16"/>
      <c r="X286" s="16"/>
      <c r="Y286" s="16"/>
      <c r="Z286" s="16"/>
      <c r="AA286" s="16"/>
      <c r="AB286" s="16"/>
      <c r="AC286" s="16"/>
      <c r="AD286" s="16"/>
      <c r="AE286" s="16"/>
      <c r="AF286" s="16"/>
      <c r="AG286" s="16"/>
      <c r="AH286" s="16"/>
      <c r="AI286" s="16"/>
      <c r="AJ286" s="16"/>
      <c r="AK286" s="16"/>
      <c r="AL286" s="16"/>
      <c r="AM286" s="16"/>
      <c r="AN286" s="16"/>
      <c r="AO286" s="16"/>
    </row>
    <row r="287" spans="2:41" ht="18.75" x14ac:dyDescent="0.3">
      <c r="B287" s="1"/>
      <c r="C287" s="1"/>
      <c r="D287" s="1"/>
      <c r="E287" s="1"/>
      <c r="F287" s="1"/>
      <c r="G287" s="1"/>
      <c r="H287" s="1"/>
      <c r="I287" s="1"/>
      <c r="J287" s="1"/>
      <c r="K287" s="1"/>
      <c r="L287" s="1"/>
      <c r="M287" s="1"/>
      <c r="O287" s="16"/>
      <c r="P287" s="16"/>
      <c r="Q287" s="16"/>
      <c r="R287" s="16"/>
      <c r="S287" s="16"/>
      <c r="T287" s="16"/>
      <c r="U287" s="16"/>
      <c r="V287" s="16"/>
      <c r="W287" s="16"/>
      <c r="X287" s="16"/>
      <c r="Y287" s="16"/>
      <c r="Z287" s="16"/>
      <c r="AA287" s="16"/>
      <c r="AB287" s="16"/>
      <c r="AC287" s="16"/>
      <c r="AD287" s="16"/>
      <c r="AE287" s="16"/>
      <c r="AF287" s="16"/>
      <c r="AG287" s="16"/>
      <c r="AH287" s="16"/>
      <c r="AI287" s="16"/>
      <c r="AJ287" s="16"/>
      <c r="AK287" s="16"/>
      <c r="AL287" s="16"/>
      <c r="AM287" s="16"/>
      <c r="AN287" s="16"/>
      <c r="AO287" s="16"/>
    </row>
    <row r="288" spans="2:41" ht="18.75" x14ac:dyDescent="0.3">
      <c r="B288" s="1"/>
      <c r="C288" s="1"/>
      <c r="D288" s="1"/>
      <c r="E288" s="1"/>
      <c r="F288" s="1"/>
      <c r="G288" s="1"/>
      <c r="H288" s="1"/>
      <c r="I288" s="1"/>
      <c r="J288" s="1"/>
      <c r="K288" s="1"/>
      <c r="L288" s="1"/>
      <c r="M288" s="1"/>
      <c r="O288" s="16"/>
      <c r="P288" s="16"/>
      <c r="Q288" s="16"/>
      <c r="R288" s="16"/>
      <c r="S288" s="16"/>
      <c r="T288" s="16"/>
      <c r="U288" s="16"/>
      <c r="V288" s="16"/>
      <c r="W288" s="16"/>
      <c r="X288" s="16"/>
      <c r="Y288" s="16"/>
      <c r="Z288" s="16"/>
      <c r="AA288" s="16"/>
      <c r="AB288" s="16"/>
      <c r="AC288" s="16"/>
      <c r="AD288" s="16"/>
      <c r="AE288" s="16"/>
      <c r="AF288" s="16"/>
      <c r="AG288" s="16"/>
      <c r="AH288" s="16"/>
      <c r="AI288" s="16"/>
      <c r="AJ288" s="16"/>
      <c r="AK288" s="16"/>
      <c r="AL288" s="16"/>
      <c r="AM288" s="16"/>
      <c r="AN288" s="16"/>
      <c r="AO288" s="16"/>
    </row>
    <row r="289" spans="2:41" ht="18.75" x14ac:dyDescent="0.3">
      <c r="B289" s="1"/>
      <c r="C289" s="1"/>
      <c r="D289" s="1"/>
      <c r="E289" s="1"/>
      <c r="F289" s="1"/>
      <c r="G289" s="1"/>
      <c r="H289" s="1"/>
      <c r="I289" s="1"/>
      <c r="J289" s="1"/>
      <c r="K289" s="1"/>
      <c r="L289" s="1"/>
      <c r="M289" s="1"/>
      <c r="O289" s="16"/>
      <c r="P289" s="16"/>
      <c r="Q289" s="16"/>
      <c r="R289" s="16"/>
      <c r="S289" s="16"/>
      <c r="T289" s="16"/>
      <c r="U289" s="16"/>
      <c r="V289" s="16"/>
      <c r="W289" s="16"/>
      <c r="X289" s="16"/>
      <c r="Y289" s="16"/>
      <c r="Z289" s="16"/>
      <c r="AA289" s="16"/>
      <c r="AB289" s="16"/>
      <c r="AC289" s="16"/>
      <c r="AD289" s="16"/>
      <c r="AE289" s="16"/>
      <c r="AF289" s="16"/>
      <c r="AG289" s="16"/>
      <c r="AH289" s="16"/>
      <c r="AI289" s="16"/>
      <c r="AJ289" s="16"/>
      <c r="AK289" s="16"/>
      <c r="AL289" s="16"/>
      <c r="AM289" s="16"/>
      <c r="AN289" s="16"/>
      <c r="AO289" s="16"/>
    </row>
    <row r="290" spans="2:41" ht="18.75" x14ac:dyDescent="0.3">
      <c r="B290" s="1"/>
      <c r="C290" s="1"/>
      <c r="D290" s="1"/>
      <c r="E290" s="1"/>
      <c r="F290" s="1"/>
      <c r="G290" s="1"/>
      <c r="H290" s="1"/>
      <c r="I290" s="1"/>
      <c r="J290" s="1"/>
      <c r="K290" s="1"/>
      <c r="L290" s="1"/>
      <c r="M290" s="1"/>
      <c r="O290" s="16"/>
      <c r="P290" s="16"/>
      <c r="Q290" s="16"/>
      <c r="R290" s="16"/>
      <c r="S290" s="16"/>
      <c r="T290" s="16"/>
      <c r="U290" s="16"/>
      <c r="V290" s="16"/>
      <c r="W290" s="16"/>
      <c r="X290" s="16"/>
      <c r="Y290" s="16"/>
      <c r="Z290" s="16"/>
      <c r="AA290" s="16"/>
      <c r="AB290" s="16"/>
      <c r="AC290" s="16"/>
      <c r="AD290" s="16"/>
      <c r="AE290" s="16"/>
      <c r="AF290" s="16"/>
      <c r="AG290" s="16"/>
      <c r="AH290" s="16"/>
      <c r="AI290" s="16"/>
      <c r="AJ290" s="16"/>
      <c r="AK290" s="16"/>
      <c r="AL290" s="16"/>
      <c r="AM290" s="16"/>
      <c r="AN290" s="16"/>
      <c r="AO290" s="16"/>
    </row>
    <row r="291" spans="2:41" ht="18.75" x14ac:dyDescent="0.3">
      <c r="B291" s="1"/>
      <c r="C291" s="1"/>
      <c r="D291" s="1"/>
      <c r="E291" s="1"/>
      <c r="F291" s="1"/>
      <c r="G291" s="1"/>
      <c r="H291" s="1"/>
      <c r="I291" s="1"/>
      <c r="J291" s="1"/>
      <c r="K291" s="1"/>
      <c r="L291" s="1"/>
      <c r="M291" s="1"/>
      <c r="O291" s="16"/>
      <c r="P291" s="16"/>
      <c r="Q291" s="16"/>
      <c r="R291" s="16"/>
      <c r="S291" s="16"/>
      <c r="T291" s="16"/>
      <c r="U291" s="16"/>
      <c r="V291" s="16"/>
      <c r="W291" s="16"/>
      <c r="X291" s="16"/>
      <c r="Y291" s="16"/>
      <c r="Z291" s="16"/>
      <c r="AA291" s="16"/>
      <c r="AB291" s="16"/>
      <c r="AC291" s="16"/>
      <c r="AD291" s="16"/>
      <c r="AE291" s="16"/>
      <c r="AF291" s="16"/>
      <c r="AG291" s="16"/>
      <c r="AH291" s="16"/>
      <c r="AI291" s="16"/>
      <c r="AJ291" s="16"/>
      <c r="AK291" s="16"/>
      <c r="AL291" s="16"/>
      <c r="AM291" s="16"/>
      <c r="AN291" s="16"/>
      <c r="AO291" s="16"/>
    </row>
    <row r="292" spans="2:41" ht="18.75" x14ac:dyDescent="0.3">
      <c r="B292" s="1"/>
      <c r="C292" s="1"/>
      <c r="D292" s="1"/>
      <c r="E292" s="1"/>
      <c r="F292" s="1"/>
      <c r="G292" s="1"/>
      <c r="H292" s="1"/>
      <c r="I292" s="1"/>
      <c r="J292" s="1"/>
      <c r="K292" s="1"/>
      <c r="L292" s="1"/>
      <c r="M292" s="1"/>
      <c r="O292" s="16"/>
      <c r="P292" s="16"/>
      <c r="Q292" s="16"/>
      <c r="R292" s="16"/>
      <c r="S292" s="16"/>
      <c r="T292" s="16"/>
      <c r="U292" s="16"/>
      <c r="V292" s="16"/>
      <c r="W292" s="16"/>
      <c r="X292" s="16"/>
      <c r="Y292" s="16"/>
      <c r="Z292" s="16"/>
      <c r="AA292" s="16"/>
      <c r="AB292" s="16"/>
      <c r="AC292" s="16"/>
      <c r="AD292" s="16"/>
      <c r="AE292" s="16"/>
      <c r="AF292" s="16"/>
      <c r="AG292" s="16"/>
      <c r="AH292" s="16"/>
      <c r="AI292" s="16"/>
      <c r="AJ292" s="16"/>
      <c r="AK292" s="16"/>
      <c r="AL292" s="16"/>
      <c r="AM292" s="16"/>
      <c r="AN292" s="16"/>
      <c r="AO292" s="16"/>
    </row>
    <row r="293" spans="2:41" ht="18.75" x14ac:dyDescent="0.3">
      <c r="B293" s="1"/>
      <c r="C293" s="1"/>
      <c r="D293" s="1"/>
      <c r="E293" s="1"/>
      <c r="F293" s="1"/>
      <c r="G293" s="1"/>
      <c r="H293" s="1"/>
      <c r="I293" s="1"/>
      <c r="J293" s="1"/>
      <c r="K293" s="1"/>
      <c r="L293" s="1"/>
      <c r="M293" s="1"/>
      <c r="O293" s="16"/>
      <c r="P293" s="16"/>
      <c r="Q293" s="16"/>
      <c r="R293" s="16"/>
      <c r="S293" s="16"/>
      <c r="T293" s="16"/>
      <c r="U293" s="16"/>
      <c r="V293" s="16"/>
      <c r="W293" s="16"/>
      <c r="X293" s="16"/>
      <c r="Y293" s="16"/>
      <c r="Z293" s="16"/>
      <c r="AA293" s="16"/>
      <c r="AB293" s="16"/>
      <c r="AC293" s="16"/>
      <c r="AD293" s="16"/>
      <c r="AE293" s="16"/>
      <c r="AF293" s="16"/>
      <c r="AG293" s="16"/>
      <c r="AH293" s="16"/>
      <c r="AI293" s="16"/>
      <c r="AJ293" s="16"/>
      <c r="AK293" s="16"/>
      <c r="AL293" s="16"/>
      <c r="AM293" s="16"/>
      <c r="AN293" s="16"/>
      <c r="AO293" s="16"/>
    </row>
    <row r="294" spans="2:41" ht="18.75" x14ac:dyDescent="0.3">
      <c r="B294" s="1"/>
      <c r="C294" s="1"/>
      <c r="D294" s="1"/>
      <c r="E294" s="1"/>
      <c r="F294" s="1"/>
      <c r="G294" s="1"/>
      <c r="H294" s="1"/>
      <c r="I294" s="1"/>
      <c r="J294" s="1"/>
      <c r="K294" s="1"/>
      <c r="L294" s="1"/>
      <c r="M294" s="1"/>
      <c r="O294" s="16"/>
      <c r="P294" s="16"/>
      <c r="Q294" s="16"/>
      <c r="R294" s="16"/>
      <c r="S294" s="16"/>
      <c r="T294" s="16"/>
      <c r="U294" s="16"/>
      <c r="V294" s="16"/>
      <c r="W294" s="16"/>
      <c r="X294" s="16"/>
      <c r="Y294" s="16"/>
      <c r="Z294" s="16"/>
      <c r="AA294" s="16"/>
      <c r="AB294" s="16"/>
      <c r="AC294" s="16"/>
      <c r="AD294" s="16"/>
      <c r="AE294" s="16"/>
      <c r="AF294" s="16"/>
      <c r="AG294" s="16"/>
      <c r="AH294" s="16"/>
      <c r="AI294" s="16"/>
      <c r="AJ294" s="16"/>
      <c r="AK294" s="16"/>
      <c r="AL294" s="16"/>
      <c r="AM294" s="16"/>
      <c r="AN294" s="16"/>
      <c r="AO294" s="16"/>
    </row>
    <row r="295" spans="2:41" ht="18.75" x14ac:dyDescent="0.3">
      <c r="B295" s="1"/>
      <c r="C295" s="1"/>
      <c r="D295" s="1"/>
      <c r="E295" s="1"/>
      <c r="F295" s="1"/>
      <c r="G295" s="1"/>
      <c r="H295" s="1"/>
      <c r="I295" s="1"/>
      <c r="J295" s="1"/>
      <c r="K295" s="1"/>
      <c r="L295" s="1"/>
      <c r="M295" s="1"/>
      <c r="O295" s="16"/>
      <c r="P295" s="16"/>
      <c r="Q295" s="16"/>
      <c r="R295" s="16"/>
      <c r="S295" s="16"/>
      <c r="T295" s="16"/>
      <c r="U295" s="16"/>
      <c r="V295" s="16"/>
      <c r="W295" s="16"/>
      <c r="X295" s="16"/>
      <c r="Y295" s="16"/>
      <c r="Z295" s="16"/>
      <c r="AA295" s="16"/>
      <c r="AB295" s="16"/>
      <c r="AC295" s="16"/>
      <c r="AD295" s="16"/>
      <c r="AE295" s="16"/>
      <c r="AF295" s="16"/>
      <c r="AG295" s="16"/>
      <c r="AH295" s="16"/>
      <c r="AI295" s="16"/>
      <c r="AJ295" s="16"/>
      <c r="AK295" s="16"/>
      <c r="AL295" s="16"/>
      <c r="AM295" s="16"/>
      <c r="AN295" s="16"/>
      <c r="AO295" s="16"/>
    </row>
    <row r="296" spans="2:41" ht="18.75" x14ac:dyDescent="0.3">
      <c r="B296" s="1"/>
      <c r="C296" s="1"/>
      <c r="D296" s="1"/>
      <c r="E296" s="1"/>
      <c r="F296" s="1"/>
      <c r="G296" s="1"/>
      <c r="H296" s="1"/>
      <c r="I296" s="1"/>
      <c r="J296" s="1"/>
      <c r="K296" s="1"/>
      <c r="L296" s="1"/>
      <c r="M296" s="1"/>
      <c r="O296" s="16"/>
      <c r="P296" s="16"/>
      <c r="Q296" s="16"/>
      <c r="R296" s="16"/>
      <c r="S296" s="16"/>
      <c r="T296" s="16"/>
      <c r="U296" s="16"/>
      <c r="V296" s="16"/>
      <c r="W296" s="16"/>
      <c r="X296" s="16"/>
      <c r="Y296" s="16"/>
      <c r="Z296" s="16"/>
      <c r="AA296" s="16"/>
      <c r="AB296" s="16"/>
      <c r="AC296" s="16"/>
      <c r="AD296" s="16"/>
      <c r="AE296" s="16"/>
      <c r="AF296" s="16"/>
      <c r="AG296" s="16"/>
      <c r="AH296" s="16"/>
      <c r="AI296" s="16"/>
      <c r="AJ296" s="16"/>
      <c r="AK296" s="16"/>
      <c r="AL296" s="16"/>
      <c r="AM296" s="16"/>
      <c r="AN296" s="16"/>
      <c r="AO296" s="16"/>
    </row>
    <row r="297" spans="2:41" ht="18.75" x14ac:dyDescent="0.3">
      <c r="B297" s="1"/>
      <c r="C297" s="1"/>
      <c r="D297" s="1"/>
      <c r="E297" s="1"/>
      <c r="F297" s="1"/>
      <c r="G297" s="1"/>
      <c r="H297" s="1"/>
      <c r="I297" s="1"/>
      <c r="J297" s="1"/>
      <c r="K297" s="1"/>
      <c r="L297" s="1"/>
      <c r="M297" s="1"/>
      <c r="O297" s="16"/>
      <c r="P297" s="16"/>
      <c r="Q297" s="16"/>
      <c r="R297" s="16"/>
      <c r="S297" s="16"/>
      <c r="T297" s="16"/>
      <c r="U297" s="16"/>
      <c r="V297" s="16"/>
      <c r="W297" s="16"/>
      <c r="X297" s="16"/>
      <c r="Y297" s="16"/>
      <c r="Z297" s="16"/>
      <c r="AA297" s="16"/>
      <c r="AB297" s="16"/>
      <c r="AC297" s="16"/>
      <c r="AD297" s="16"/>
      <c r="AE297" s="16"/>
      <c r="AF297" s="16"/>
      <c r="AG297" s="16"/>
      <c r="AH297" s="16"/>
      <c r="AI297" s="16"/>
      <c r="AJ297" s="16"/>
      <c r="AK297" s="16"/>
      <c r="AL297" s="16"/>
      <c r="AM297" s="16"/>
      <c r="AN297" s="16"/>
      <c r="AO297" s="16"/>
    </row>
    <row r="298" spans="2:41" ht="18.75" x14ac:dyDescent="0.3">
      <c r="B298" s="1"/>
      <c r="C298" s="1"/>
      <c r="D298" s="1"/>
      <c r="E298" s="1"/>
      <c r="F298" s="1"/>
      <c r="G298" s="1"/>
      <c r="H298" s="1"/>
      <c r="I298" s="1"/>
      <c r="J298" s="1"/>
      <c r="K298" s="1"/>
      <c r="L298" s="1"/>
      <c r="M298" s="1"/>
      <c r="O298" s="16"/>
      <c r="P298" s="16"/>
      <c r="Q298" s="16"/>
      <c r="R298" s="16"/>
      <c r="S298" s="16"/>
      <c r="T298" s="16"/>
      <c r="U298" s="16"/>
      <c r="V298" s="16"/>
      <c r="W298" s="16"/>
      <c r="X298" s="16"/>
      <c r="Y298" s="16"/>
      <c r="Z298" s="16"/>
      <c r="AA298" s="16"/>
      <c r="AB298" s="16"/>
      <c r="AC298" s="16"/>
      <c r="AD298" s="16"/>
      <c r="AE298" s="16"/>
      <c r="AF298" s="16"/>
      <c r="AG298" s="16"/>
      <c r="AH298" s="16"/>
      <c r="AI298" s="16"/>
      <c r="AJ298" s="16"/>
      <c r="AK298" s="16"/>
      <c r="AL298" s="16"/>
      <c r="AM298" s="16"/>
      <c r="AN298" s="16"/>
      <c r="AO298" s="16"/>
    </row>
    <row r="299" spans="2:41" ht="18.75" x14ac:dyDescent="0.3">
      <c r="B299" s="1"/>
      <c r="C299" s="1"/>
      <c r="D299" s="1"/>
      <c r="E299" s="1"/>
      <c r="F299" s="1"/>
      <c r="G299" s="1"/>
      <c r="H299" s="1"/>
      <c r="I299" s="1"/>
      <c r="J299" s="1"/>
      <c r="K299" s="1"/>
      <c r="L299" s="1"/>
      <c r="M299" s="1"/>
      <c r="O299" s="16"/>
      <c r="P299" s="16"/>
      <c r="Q299" s="16"/>
      <c r="R299" s="16"/>
      <c r="S299" s="16"/>
      <c r="T299" s="16"/>
      <c r="U299" s="16"/>
      <c r="V299" s="16"/>
      <c r="W299" s="16"/>
      <c r="X299" s="16"/>
      <c r="Y299" s="16"/>
      <c r="Z299" s="16"/>
      <c r="AA299" s="16"/>
      <c r="AB299" s="16"/>
      <c r="AC299" s="16"/>
      <c r="AD299" s="16"/>
      <c r="AE299" s="16"/>
      <c r="AF299" s="16"/>
      <c r="AG299" s="16"/>
      <c r="AH299" s="16"/>
      <c r="AI299" s="16"/>
      <c r="AJ299" s="16"/>
      <c r="AK299" s="16"/>
      <c r="AL299" s="16"/>
      <c r="AM299" s="16"/>
      <c r="AN299" s="16"/>
      <c r="AO299" s="16"/>
    </row>
    <row r="300" spans="2:41" ht="18.75" x14ac:dyDescent="0.3">
      <c r="B300" s="1"/>
      <c r="C300" s="1"/>
      <c r="D300" s="1"/>
      <c r="E300" s="1"/>
      <c r="F300" s="1"/>
      <c r="G300" s="1"/>
      <c r="H300" s="1"/>
      <c r="I300" s="1"/>
      <c r="J300" s="1"/>
      <c r="K300" s="1"/>
      <c r="L300" s="1"/>
      <c r="M300" s="1"/>
      <c r="O300" s="16"/>
      <c r="P300" s="16"/>
      <c r="Q300" s="16"/>
      <c r="R300" s="16"/>
      <c r="S300" s="16"/>
      <c r="T300" s="16"/>
      <c r="U300" s="16"/>
      <c r="V300" s="16"/>
      <c r="W300" s="16"/>
      <c r="X300" s="16"/>
      <c r="Y300" s="16"/>
      <c r="Z300" s="16"/>
      <c r="AA300" s="16"/>
      <c r="AB300" s="16"/>
      <c r="AC300" s="16"/>
      <c r="AD300" s="16"/>
      <c r="AE300" s="16"/>
      <c r="AF300" s="16"/>
      <c r="AG300" s="16"/>
      <c r="AH300" s="16"/>
      <c r="AI300" s="16"/>
      <c r="AJ300" s="16"/>
      <c r="AK300" s="16"/>
      <c r="AL300" s="16"/>
      <c r="AM300" s="16"/>
      <c r="AN300" s="16"/>
      <c r="AO300" s="16"/>
    </row>
    <row r="301" spans="2:41" ht="18.75" x14ac:dyDescent="0.3">
      <c r="B301" s="1"/>
      <c r="C301" s="1"/>
      <c r="D301" s="1"/>
      <c r="E301" s="1"/>
      <c r="F301" s="1"/>
      <c r="G301" s="1"/>
      <c r="H301" s="1"/>
      <c r="I301" s="1"/>
      <c r="J301" s="1"/>
      <c r="K301" s="1"/>
      <c r="L301" s="1"/>
      <c r="M301" s="1"/>
      <c r="O301" s="16"/>
      <c r="P301" s="16"/>
      <c r="Q301" s="16"/>
      <c r="R301" s="16"/>
      <c r="S301" s="16"/>
      <c r="T301" s="16"/>
      <c r="U301" s="16"/>
      <c r="V301" s="16"/>
      <c r="W301" s="16"/>
      <c r="X301" s="16"/>
      <c r="Y301" s="16"/>
      <c r="Z301" s="16"/>
      <c r="AA301" s="16"/>
      <c r="AB301" s="16"/>
      <c r="AC301" s="16"/>
      <c r="AD301" s="16"/>
      <c r="AE301" s="16"/>
      <c r="AF301" s="16"/>
      <c r="AG301" s="16"/>
      <c r="AH301" s="16"/>
      <c r="AI301" s="16"/>
      <c r="AJ301" s="16"/>
      <c r="AK301" s="16"/>
      <c r="AL301" s="16"/>
      <c r="AM301" s="16"/>
      <c r="AN301" s="16"/>
      <c r="AO301" s="16"/>
    </row>
    <row r="302" spans="2:41" ht="18.75" x14ac:dyDescent="0.3">
      <c r="B302" s="1"/>
      <c r="C302" s="1"/>
      <c r="D302" s="1"/>
      <c r="E302" s="1"/>
      <c r="F302" s="1"/>
      <c r="G302" s="1"/>
      <c r="H302" s="1"/>
      <c r="I302" s="1"/>
      <c r="J302" s="1"/>
      <c r="K302" s="1"/>
      <c r="L302" s="1"/>
      <c r="M302" s="1"/>
      <c r="O302" s="16"/>
      <c r="P302" s="16"/>
      <c r="Q302" s="16"/>
      <c r="R302" s="16"/>
      <c r="S302" s="16"/>
      <c r="T302" s="16"/>
      <c r="U302" s="16"/>
      <c r="V302" s="16"/>
      <c r="W302" s="16"/>
      <c r="X302" s="16"/>
      <c r="Y302" s="16"/>
      <c r="Z302" s="16"/>
      <c r="AA302" s="16"/>
      <c r="AB302" s="16"/>
      <c r="AC302" s="16"/>
      <c r="AD302" s="16"/>
      <c r="AE302" s="16"/>
      <c r="AF302" s="16"/>
      <c r="AG302" s="16"/>
      <c r="AH302" s="16"/>
      <c r="AI302" s="16"/>
      <c r="AJ302" s="16"/>
      <c r="AK302" s="16"/>
      <c r="AL302" s="16"/>
      <c r="AM302" s="16"/>
      <c r="AN302" s="16"/>
      <c r="AO302" s="16"/>
    </row>
    <row r="303" spans="2:41" ht="18.75" x14ac:dyDescent="0.3">
      <c r="B303" s="1"/>
      <c r="C303" s="1"/>
      <c r="D303" s="1"/>
      <c r="E303" s="1"/>
      <c r="F303" s="1"/>
      <c r="G303" s="1"/>
      <c r="H303" s="1"/>
      <c r="I303" s="1"/>
      <c r="J303" s="1"/>
      <c r="K303" s="1"/>
      <c r="L303" s="1"/>
      <c r="M303" s="1"/>
      <c r="O303" s="16"/>
      <c r="P303" s="16"/>
      <c r="Q303" s="16"/>
      <c r="R303" s="16"/>
      <c r="S303" s="16"/>
      <c r="T303" s="16"/>
      <c r="U303" s="16"/>
      <c r="V303" s="16"/>
      <c r="W303" s="16"/>
      <c r="X303" s="16"/>
      <c r="Y303" s="16"/>
      <c r="Z303" s="16"/>
      <c r="AA303" s="16"/>
      <c r="AB303" s="16"/>
      <c r="AC303" s="16"/>
      <c r="AD303" s="16"/>
      <c r="AE303" s="16"/>
      <c r="AF303" s="16"/>
      <c r="AG303" s="16"/>
      <c r="AH303" s="16"/>
      <c r="AI303" s="16"/>
      <c r="AJ303" s="16"/>
      <c r="AK303" s="16"/>
      <c r="AL303" s="16"/>
      <c r="AM303" s="16"/>
      <c r="AN303" s="16"/>
      <c r="AO303" s="16"/>
    </row>
    <row r="304" spans="2:41" ht="18.75" x14ac:dyDescent="0.3">
      <c r="B304" s="1"/>
      <c r="C304" s="1"/>
      <c r="D304" s="1"/>
      <c r="E304" s="1"/>
      <c r="F304" s="1"/>
      <c r="G304" s="1"/>
      <c r="H304" s="1"/>
      <c r="I304" s="1"/>
      <c r="J304" s="1"/>
      <c r="K304" s="1"/>
      <c r="L304" s="1"/>
      <c r="M304" s="1"/>
      <c r="O304" s="16"/>
      <c r="P304" s="16"/>
      <c r="Q304" s="16"/>
      <c r="R304" s="16"/>
      <c r="S304" s="16"/>
      <c r="T304" s="16"/>
      <c r="U304" s="16"/>
      <c r="V304" s="16"/>
      <c r="W304" s="16"/>
      <c r="X304" s="16"/>
      <c r="Y304" s="16"/>
      <c r="Z304" s="16"/>
      <c r="AA304" s="16"/>
      <c r="AB304" s="16"/>
      <c r="AC304" s="16"/>
      <c r="AD304" s="16"/>
      <c r="AE304" s="16"/>
      <c r="AF304" s="16"/>
      <c r="AG304" s="16"/>
      <c r="AH304" s="16"/>
      <c r="AI304" s="16"/>
      <c r="AJ304" s="16"/>
      <c r="AK304" s="16"/>
      <c r="AL304" s="16"/>
      <c r="AM304" s="16"/>
      <c r="AN304" s="16"/>
      <c r="AO304" s="16"/>
    </row>
    <row r="305" spans="2:41" ht="18.75" x14ac:dyDescent="0.3">
      <c r="B305" s="1"/>
      <c r="C305" s="1"/>
      <c r="D305" s="1"/>
      <c r="E305" s="1"/>
      <c r="F305" s="1"/>
      <c r="G305" s="1"/>
      <c r="H305" s="1"/>
      <c r="I305" s="1"/>
      <c r="J305" s="1"/>
      <c r="K305" s="1"/>
      <c r="L305" s="1"/>
      <c r="M305" s="1"/>
      <c r="O305" s="16"/>
      <c r="P305" s="16"/>
      <c r="Q305" s="16"/>
      <c r="R305" s="16"/>
      <c r="S305" s="16"/>
      <c r="T305" s="16"/>
      <c r="U305" s="16"/>
      <c r="V305" s="16"/>
      <c r="W305" s="16"/>
      <c r="X305" s="16"/>
      <c r="Y305" s="16"/>
      <c r="Z305" s="16"/>
      <c r="AA305" s="16"/>
      <c r="AB305" s="16"/>
      <c r="AC305" s="16"/>
      <c r="AD305" s="16"/>
      <c r="AE305" s="16"/>
      <c r="AF305" s="16"/>
      <c r="AG305" s="16"/>
      <c r="AH305" s="16"/>
      <c r="AI305" s="16"/>
      <c r="AJ305" s="16"/>
      <c r="AK305" s="16"/>
      <c r="AL305" s="16"/>
      <c r="AM305" s="16"/>
      <c r="AN305" s="16"/>
      <c r="AO305" s="16"/>
    </row>
    <row r="306" spans="2:41" ht="18.75" x14ac:dyDescent="0.3">
      <c r="B306" s="1"/>
      <c r="C306" s="1"/>
      <c r="D306" s="1"/>
      <c r="E306" s="1"/>
      <c r="F306" s="1"/>
      <c r="G306" s="1"/>
      <c r="H306" s="1"/>
      <c r="I306" s="1"/>
      <c r="J306" s="1"/>
      <c r="K306" s="1"/>
      <c r="L306" s="1"/>
      <c r="M306" s="1"/>
      <c r="O306" s="16"/>
      <c r="P306" s="16"/>
      <c r="Q306" s="16"/>
      <c r="R306" s="16"/>
      <c r="S306" s="16"/>
      <c r="T306" s="16"/>
      <c r="U306" s="16"/>
      <c r="V306" s="16"/>
      <c r="W306" s="16"/>
      <c r="X306" s="16"/>
      <c r="Y306" s="16"/>
      <c r="Z306" s="16"/>
      <c r="AA306" s="16"/>
      <c r="AB306" s="16"/>
      <c r="AC306" s="16"/>
      <c r="AD306" s="16"/>
      <c r="AE306" s="16"/>
      <c r="AF306" s="16"/>
      <c r="AG306" s="16"/>
      <c r="AH306" s="16"/>
      <c r="AI306" s="16"/>
      <c r="AJ306" s="16"/>
      <c r="AK306" s="16"/>
      <c r="AL306" s="16"/>
      <c r="AM306" s="16"/>
      <c r="AN306" s="16"/>
      <c r="AO306" s="16"/>
    </row>
    <row r="307" spans="2:41" ht="18.75" x14ac:dyDescent="0.3">
      <c r="B307" s="1"/>
      <c r="C307" s="1"/>
      <c r="D307" s="1"/>
      <c r="E307" s="1"/>
      <c r="F307" s="1"/>
      <c r="G307" s="1"/>
      <c r="H307" s="1"/>
      <c r="I307" s="1"/>
      <c r="J307" s="1"/>
      <c r="K307" s="1"/>
      <c r="L307" s="1"/>
      <c r="M307" s="1"/>
      <c r="O307" s="16"/>
      <c r="P307" s="16"/>
      <c r="Q307" s="16"/>
      <c r="R307" s="16"/>
      <c r="S307" s="16"/>
      <c r="T307" s="16"/>
      <c r="U307" s="16"/>
      <c r="V307" s="16"/>
      <c r="W307" s="16"/>
      <c r="X307" s="16"/>
      <c r="Y307" s="16"/>
      <c r="Z307" s="16"/>
      <c r="AA307" s="16"/>
      <c r="AB307" s="16"/>
      <c r="AC307" s="16"/>
      <c r="AD307" s="16"/>
      <c r="AE307" s="16"/>
      <c r="AF307" s="16"/>
      <c r="AG307" s="16"/>
      <c r="AH307" s="16"/>
      <c r="AI307" s="16"/>
      <c r="AJ307" s="16"/>
      <c r="AK307" s="16"/>
      <c r="AL307" s="16"/>
      <c r="AM307" s="16"/>
      <c r="AN307" s="16"/>
      <c r="AO307" s="16"/>
    </row>
    <row r="308" spans="2:41" ht="18.75" x14ac:dyDescent="0.3">
      <c r="B308" s="1"/>
      <c r="C308" s="1"/>
      <c r="D308" s="1"/>
      <c r="E308" s="1"/>
      <c r="F308" s="1"/>
      <c r="G308" s="1"/>
      <c r="H308" s="1"/>
      <c r="I308" s="1"/>
      <c r="J308" s="1"/>
      <c r="K308" s="1"/>
      <c r="L308" s="1"/>
      <c r="M308" s="1"/>
      <c r="O308" s="16"/>
      <c r="P308" s="16"/>
      <c r="Q308" s="16"/>
      <c r="R308" s="16"/>
      <c r="S308" s="16"/>
      <c r="T308" s="16"/>
      <c r="U308" s="16"/>
      <c r="V308" s="16"/>
      <c r="W308" s="16"/>
      <c r="X308" s="16"/>
      <c r="Y308" s="16"/>
      <c r="Z308" s="16"/>
      <c r="AA308" s="16"/>
      <c r="AB308" s="16"/>
      <c r="AC308" s="16"/>
      <c r="AD308" s="16"/>
      <c r="AE308" s="16"/>
      <c r="AF308" s="16"/>
      <c r="AG308" s="16"/>
      <c r="AH308" s="16"/>
      <c r="AI308" s="16"/>
      <c r="AJ308" s="16"/>
      <c r="AK308" s="16"/>
      <c r="AL308" s="16"/>
      <c r="AM308" s="16"/>
      <c r="AN308" s="16"/>
      <c r="AO308" s="16"/>
    </row>
    <row r="309" spans="2:41" ht="18.75" x14ac:dyDescent="0.3">
      <c r="B309" s="1"/>
      <c r="C309" s="1"/>
      <c r="D309" s="1"/>
      <c r="E309" s="1"/>
      <c r="F309" s="1"/>
      <c r="G309" s="1"/>
      <c r="H309" s="1"/>
      <c r="I309" s="1"/>
      <c r="J309" s="1"/>
      <c r="K309" s="1"/>
      <c r="L309" s="1"/>
      <c r="M309" s="1"/>
      <c r="O309" s="16"/>
      <c r="P309" s="16"/>
      <c r="Q309" s="16"/>
      <c r="R309" s="16"/>
      <c r="S309" s="16"/>
      <c r="T309" s="16"/>
      <c r="U309" s="16"/>
      <c r="V309" s="16"/>
      <c r="W309" s="16"/>
      <c r="X309" s="16"/>
      <c r="Y309" s="16"/>
      <c r="Z309" s="16"/>
      <c r="AA309" s="16"/>
      <c r="AB309" s="16"/>
      <c r="AC309" s="16"/>
      <c r="AD309" s="16"/>
      <c r="AE309" s="16"/>
      <c r="AF309" s="16"/>
      <c r="AG309" s="16"/>
      <c r="AH309" s="16"/>
      <c r="AI309" s="16"/>
      <c r="AJ309" s="16"/>
      <c r="AK309" s="16"/>
      <c r="AL309" s="16"/>
      <c r="AM309" s="16"/>
      <c r="AN309" s="16"/>
      <c r="AO309" s="16"/>
    </row>
    <row r="310" spans="2:41" ht="18.75" x14ac:dyDescent="0.3">
      <c r="B310" s="1"/>
      <c r="C310" s="1"/>
      <c r="D310" s="1"/>
      <c r="E310" s="1"/>
      <c r="F310" s="1"/>
      <c r="G310" s="1"/>
      <c r="H310" s="1"/>
      <c r="I310" s="1"/>
      <c r="J310" s="1"/>
      <c r="K310" s="1"/>
      <c r="L310" s="1"/>
      <c r="M310" s="1"/>
      <c r="O310" s="16"/>
      <c r="P310" s="16"/>
      <c r="Q310" s="16"/>
      <c r="R310" s="16"/>
      <c r="S310" s="16"/>
      <c r="T310" s="16"/>
      <c r="U310" s="16"/>
      <c r="V310" s="16"/>
      <c r="W310" s="16"/>
      <c r="X310" s="16"/>
      <c r="Y310" s="16"/>
      <c r="Z310" s="16"/>
      <c r="AA310" s="16"/>
      <c r="AB310" s="16"/>
      <c r="AC310" s="16"/>
      <c r="AD310" s="16"/>
      <c r="AE310" s="16"/>
      <c r="AF310" s="16"/>
      <c r="AG310" s="16"/>
      <c r="AH310" s="16"/>
      <c r="AI310" s="16"/>
      <c r="AJ310" s="16"/>
      <c r="AK310" s="16"/>
      <c r="AL310" s="16"/>
      <c r="AM310" s="16"/>
      <c r="AN310" s="16"/>
      <c r="AO310" s="16"/>
    </row>
    <row r="311" spans="2:41" ht="18.75" x14ac:dyDescent="0.3">
      <c r="B311" s="1"/>
      <c r="C311" s="1"/>
      <c r="D311" s="1"/>
      <c r="E311" s="1"/>
      <c r="F311" s="1"/>
      <c r="G311" s="1"/>
      <c r="H311" s="1"/>
      <c r="I311" s="1"/>
      <c r="J311" s="1"/>
      <c r="K311" s="1"/>
      <c r="L311" s="1"/>
      <c r="M311" s="1"/>
      <c r="O311" s="16"/>
      <c r="P311" s="16"/>
      <c r="Q311" s="16"/>
      <c r="R311" s="16"/>
      <c r="S311" s="16"/>
      <c r="T311" s="16"/>
      <c r="U311" s="16"/>
      <c r="V311" s="16"/>
      <c r="W311" s="16"/>
      <c r="X311" s="16"/>
      <c r="Y311" s="16"/>
      <c r="Z311" s="16"/>
      <c r="AA311" s="16"/>
      <c r="AB311" s="16"/>
      <c r="AC311" s="16"/>
      <c r="AD311" s="16"/>
      <c r="AE311" s="16"/>
      <c r="AF311" s="16"/>
      <c r="AG311" s="16"/>
      <c r="AH311" s="16"/>
      <c r="AI311" s="16"/>
      <c r="AJ311" s="16"/>
      <c r="AK311" s="16"/>
      <c r="AL311" s="16"/>
      <c r="AM311" s="16"/>
      <c r="AN311" s="16"/>
      <c r="AO311" s="16"/>
    </row>
    <row r="312" spans="2:41" ht="18.75" x14ac:dyDescent="0.3">
      <c r="B312" s="1"/>
      <c r="C312" s="1"/>
      <c r="D312" s="1"/>
      <c r="E312" s="1"/>
      <c r="F312" s="1"/>
      <c r="G312" s="1"/>
      <c r="H312" s="1"/>
      <c r="I312" s="1"/>
      <c r="J312" s="1"/>
      <c r="K312" s="1"/>
      <c r="L312" s="1"/>
      <c r="M312" s="1"/>
      <c r="O312" s="16"/>
      <c r="P312" s="16"/>
      <c r="Q312" s="16"/>
      <c r="R312" s="16"/>
      <c r="S312" s="16"/>
      <c r="T312" s="16"/>
      <c r="U312" s="16"/>
      <c r="V312" s="16"/>
      <c r="W312" s="16"/>
      <c r="X312" s="16"/>
      <c r="Y312" s="16"/>
      <c r="Z312" s="16"/>
      <c r="AA312" s="16"/>
      <c r="AB312" s="16"/>
      <c r="AC312" s="16"/>
      <c r="AD312" s="16"/>
      <c r="AE312" s="16"/>
      <c r="AF312" s="16"/>
      <c r="AG312" s="16"/>
      <c r="AH312" s="16"/>
      <c r="AI312" s="16"/>
      <c r="AJ312" s="16"/>
      <c r="AK312" s="16"/>
      <c r="AL312" s="16"/>
      <c r="AM312" s="16"/>
      <c r="AN312" s="16"/>
      <c r="AO312" s="16"/>
    </row>
    <row r="313" spans="2:41" ht="18.75" x14ac:dyDescent="0.3">
      <c r="B313" s="1"/>
      <c r="C313" s="1"/>
      <c r="D313" s="1"/>
      <c r="E313" s="1"/>
      <c r="F313" s="1"/>
      <c r="G313" s="1"/>
      <c r="H313" s="1"/>
      <c r="I313" s="1"/>
      <c r="J313" s="1"/>
      <c r="K313" s="1"/>
      <c r="L313" s="1"/>
      <c r="M313" s="1"/>
      <c r="O313" s="16"/>
      <c r="P313" s="16"/>
      <c r="Q313" s="16"/>
      <c r="R313" s="16"/>
      <c r="S313" s="16"/>
      <c r="T313" s="16"/>
      <c r="U313" s="16"/>
      <c r="V313" s="16"/>
      <c r="W313" s="16"/>
      <c r="X313" s="16"/>
      <c r="Y313" s="16"/>
      <c r="Z313" s="16"/>
      <c r="AA313" s="16"/>
      <c r="AB313" s="16"/>
      <c r="AC313" s="16"/>
      <c r="AD313" s="16"/>
      <c r="AE313" s="16"/>
      <c r="AF313" s="16"/>
      <c r="AG313" s="16"/>
      <c r="AH313" s="16"/>
      <c r="AI313" s="16"/>
      <c r="AJ313" s="16"/>
      <c r="AK313" s="16"/>
      <c r="AL313" s="16"/>
      <c r="AM313" s="16"/>
      <c r="AN313" s="16"/>
      <c r="AO313" s="16"/>
    </row>
    <row r="314" spans="2:41" ht="18.75" x14ac:dyDescent="0.3">
      <c r="B314" s="1"/>
      <c r="C314" s="1"/>
      <c r="D314" s="1"/>
      <c r="E314" s="1"/>
      <c r="F314" s="1"/>
      <c r="G314" s="1"/>
      <c r="H314" s="1"/>
      <c r="I314" s="1"/>
      <c r="J314" s="1"/>
      <c r="K314" s="1"/>
      <c r="L314" s="1"/>
      <c r="M314" s="1"/>
      <c r="O314" s="16"/>
      <c r="P314" s="16"/>
      <c r="Q314" s="16"/>
      <c r="R314" s="16"/>
      <c r="S314" s="16"/>
      <c r="T314" s="16"/>
      <c r="U314" s="16"/>
      <c r="V314" s="16"/>
      <c r="W314" s="16"/>
      <c r="X314" s="16"/>
      <c r="Y314" s="16"/>
      <c r="Z314" s="16"/>
      <c r="AA314" s="16"/>
      <c r="AB314" s="16"/>
      <c r="AC314" s="16"/>
      <c r="AD314" s="16"/>
      <c r="AE314" s="16"/>
      <c r="AF314" s="16"/>
      <c r="AG314" s="16"/>
      <c r="AH314" s="16"/>
      <c r="AI314" s="16"/>
      <c r="AJ314" s="16"/>
      <c r="AK314" s="16"/>
      <c r="AL314" s="16"/>
      <c r="AM314" s="16"/>
      <c r="AN314" s="16"/>
      <c r="AO314" s="16"/>
    </row>
    <row r="315" spans="2:41" ht="18.75" x14ac:dyDescent="0.3">
      <c r="B315" s="1"/>
      <c r="C315" s="1"/>
      <c r="D315" s="1"/>
      <c r="E315" s="1"/>
      <c r="F315" s="1"/>
      <c r="G315" s="1"/>
      <c r="H315" s="1"/>
      <c r="I315" s="1"/>
      <c r="J315" s="1"/>
      <c r="K315" s="1"/>
      <c r="L315" s="1"/>
      <c r="M315" s="1"/>
      <c r="O315" s="16"/>
      <c r="P315" s="16"/>
      <c r="Q315" s="16"/>
      <c r="R315" s="16"/>
      <c r="S315" s="16"/>
      <c r="T315" s="16"/>
      <c r="U315" s="16"/>
      <c r="V315" s="16"/>
      <c r="W315" s="16"/>
      <c r="X315" s="16"/>
      <c r="Y315" s="16"/>
      <c r="Z315" s="16"/>
      <c r="AA315" s="16"/>
      <c r="AB315" s="16"/>
      <c r="AC315" s="16"/>
      <c r="AD315" s="16"/>
      <c r="AE315" s="16"/>
      <c r="AF315" s="16"/>
      <c r="AG315" s="16"/>
      <c r="AH315" s="16"/>
      <c r="AI315" s="16"/>
      <c r="AJ315" s="16"/>
      <c r="AK315" s="16"/>
      <c r="AL315" s="16"/>
      <c r="AM315" s="16"/>
      <c r="AN315" s="16"/>
      <c r="AO315" s="16"/>
    </row>
    <row r="316" spans="2:41" ht="18.75" x14ac:dyDescent="0.3">
      <c r="B316" s="1"/>
      <c r="C316" s="1"/>
      <c r="D316" s="1"/>
      <c r="E316" s="1"/>
      <c r="F316" s="1"/>
      <c r="G316" s="1"/>
      <c r="H316" s="1"/>
      <c r="I316" s="1"/>
      <c r="J316" s="1"/>
      <c r="K316" s="1"/>
      <c r="L316" s="1"/>
      <c r="M316" s="1"/>
      <c r="O316" s="16"/>
      <c r="P316" s="16"/>
      <c r="Q316" s="16"/>
      <c r="R316" s="16"/>
      <c r="S316" s="16"/>
      <c r="T316" s="16"/>
      <c r="U316" s="16"/>
      <c r="V316" s="16"/>
      <c r="W316" s="16"/>
      <c r="X316" s="16"/>
      <c r="Y316" s="16"/>
      <c r="Z316" s="16"/>
      <c r="AA316" s="16"/>
      <c r="AB316" s="16"/>
      <c r="AC316" s="16"/>
      <c r="AD316" s="16"/>
      <c r="AE316" s="16"/>
      <c r="AF316" s="16"/>
      <c r="AG316" s="16"/>
      <c r="AH316" s="16"/>
      <c r="AI316" s="16"/>
      <c r="AJ316" s="16"/>
      <c r="AK316" s="16"/>
      <c r="AL316" s="16"/>
      <c r="AM316" s="16"/>
      <c r="AN316" s="16"/>
      <c r="AO316" s="16"/>
    </row>
    <row r="317" spans="2:41" ht="18.75" x14ac:dyDescent="0.3">
      <c r="B317" s="1"/>
      <c r="C317" s="1"/>
      <c r="D317" s="1"/>
      <c r="E317" s="1"/>
      <c r="F317" s="1"/>
      <c r="G317" s="1"/>
      <c r="H317" s="1"/>
      <c r="I317" s="1"/>
      <c r="J317" s="1"/>
      <c r="K317" s="1"/>
      <c r="L317" s="1"/>
      <c r="M317" s="1"/>
      <c r="O317" s="16"/>
      <c r="P317" s="16"/>
      <c r="Q317" s="16"/>
      <c r="R317" s="16"/>
      <c r="S317" s="16"/>
      <c r="T317" s="16"/>
      <c r="U317" s="16"/>
      <c r="V317" s="16"/>
      <c r="W317" s="16"/>
      <c r="X317" s="16"/>
      <c r="Y317" s="16"/>
      <c r="Z317" s="16"/>
      <c r="AA317" s="16"/>
      <c r="AB317" s="16"/>
      <c r="AC317" s="16"/>
      <c r="AD317" s="16"/>
      <c r="AE317" s="16"/>
      <c r="AF317" s="16"/>
      <c r="AG317" s="16"/>
      <c r="AH317" s="16"/>
      <c r="AI317" s="16"/>
      <c r="AJ317" s="16"/>
      <c r="AK317" s="16"/>
      <c r="AL317" s="16"/>
      <c r="AM317" s="16"/>
      <c r="AN317" s="16"/>
      <c r="AO317" s="16"/>
    </row>
    <row r="318" spans="2:41" ht="18.75" x14ac:dyDescent="0.3">
      <c r="B318" s="1"/>
      <c r="C318" s="1"/>
      <c r="D318" s="1"/>
      <c r="E318" s="1"/>
      <c r="F318" s="1"/>
      <c r="G318" s="1"/>
      <c r="H318" s="1"/>
      <c r="I318" s="1"/>
      <c r="J318" s="1"/>
      <c r="K318" s="1"/>
      <c r="L318" s="1"/>
      <c r="M318" s="1"/>
      <c r="O318" s="16"/>
      <c r="P318" s="16"/>
      <c r="Q318" s="16"/>
      <c r="R318" s="16"/>
      <c r="S318" s="16"/>
      <c r="T318" s="16"/>
      <c r="U318" s="16"/>
      <c r="V318" s="16"/>
      <c r="W318" s="16"/>
      <c r="X318" s="16"/>
      <c r="Y318" s="16"/>
      <c r="Z318" s="16"/>
      <c r="AA318" s="16"/>
      <c r="AB318" s="16"/>
      <c r="AC318" s="16"/>
      <c r="AD318" s="16"/>
      <c r="AE318" s="16"/>
      <c r="AF318" s="16"/>
      <c r="AG318" s="16"/>
      <c r="AH318" s="16"/>
      <c r="AI318" s="16"/>
      <c r="AJ318" s="16"/>
      <c r="AK318" s="16"/>
      <c r="AL318" s="16"/>
      <c r="AM318" s="16"/>
      <c r="AN318" s="16"/>
      <c r="AO318" s="16"/>
    </row>
    <row r="319" spans="2:41" ht="18.75" x14ac:dyDescent="0.3">
      <c r="B319" s="1"/>
      <c r="C319" s="1"/>
      <c r="D319" s="1"/>
      <c r="E319" s="1"/>
      <c r="F319" s="1"/>
      <c r="G319" s="1"/>
      <c r="H319" s="1"/>
      <c r="I319" s="1"/>
      <c r="J319" s="1"/>
      <c r="K319" s="1"/>
      <c r="L319" s="1"/>
      <c r="M319" s="1"/>
      <c r="O319" s="16"/>
      <c r="P319" s="16"/>
      <c r="Q319" s="16"/>
      <c r="R319" s="16"/>
      <c r="S319" s="16"/>
      <c r="T319" s="16"/>
      <c r="U319" s="16"/>
      <c r="V319" s="16"/>
      <c r="W319" s="16"/>
      <c r="X319" s="16"/>
      <c r="Y319" s="16"/>
      <c r="Z319" s="16"/>
      <c r="AA319" s="16"/>
      <c r="AB319" s="16"/>
      <c r="AC319" s="16"/>
      <c r="AD319" s="16"/>
      <c r="AE319" s="16"/>
      <c r="AF319" s="16"/>
      <c r="AG319" s="16"/>
      <c r="AH319" s="16"/>
      <c r="AI319" s="16"/>
      <c r="AJ319" s="16"/>
      <c r="AK319" s="16"/>
      <c r="AL319" s="16"/>
      <c r="AM319" s="16"/>
      <c r="AN319" s="16"/>
      <c r="AO319" s="16"/>
    </row>
    <row r="320" spans="2:41" ht="18.75" x14ac:dyDescent="0.3">
      <c r="B320" s="1"/>
      <c r="C320" s="1"/>
      <c r="D320" s="1"/>
      <c r="E320" s="1"/>
      <c r="F320" s="1"/>
      <c r="G320" s="1"/>
      <c r="H320" s="1"/>
      <c r="I320" s="1"/>
      <c r="J320" s="1"/>
      <c r="K320" s="1"/>
      <c r="L320" s="1"/>
      <c r="M320" s="1"/>
      <c r="O320" s="16"/>
      <c r="P320" s="16"/>
      <c r="Q320" s="16"/>
      <c r="R320" s="16"/>
      <c r="S320" s="16"/>
      <c r="T320" s="16"/>
      <c r="U320" s="16"/>
      <c r="V320" s="16"/>
      <c r="W320" s="16"/>
      <c r="X320" s="16"/>
      <c r="Y320" s="16"/>
      <c r="Z320" s="16"/>
      <c r="AA320" s="16"/>
      <c r="AB320" s="16"/>
      <c r="AC320" s="16"/>
      <c r="AD320" s="16"/>
      <c r="AE320" s="16"/>
      <c r="AF320" s="16"/>
      <c r="AG320" s="16"/>
      <c r="AH320" s="16"/>
      <c r="AI320" s="16"/>
      <c r="AJ320" s="16"/>
      <c r="AK320" s="16"/>
      <c r="AL320" s="16"/>
      <c r="AM320" s="16"/>
      <c r="AN320" s="16"/>
      <c r="AO320" s="16"/>
    </row>
    <row r="321" spans="2:41" ht="18.75" x14ac:dyDescent="0.3">
      <c r="B321" s="1"/>
      <c r="C321" s="1"/>
      <c r="D321" s="1"/>
      <c r="E321" s="1"/>
      <c r="F321" s="1"/>
      <c r="G321" s="1"/>
      <c r="H321" s="1"/>
      <c r="I321" s="1"/>
      <c r="J321" s="1"/>
      <c r="K321" s="1"/>
      <c r="L321" s="1"/>
      <c r="M321" s="1"/>
      <c r="O321" s="16"/>
      <c r="P321" s="16"/>
      <c r="Q321" s="16"/>
      <c r="R321" s="16"/>
      <c r="S321" s="16"/>
      <c r="T321" s="16"/>
      <c r="U321" s="16"/>
      <c r="V321" s="16"/>
      <c r="W321" s="16"/>
      <c r="X321" s="16"/>
      <c r="Y321" s="16"/>
      <c r="Z321" s="16"/>
      <c r="AA321" s="16"/>
      <c r="AB321" s="16"/>
      <c r="AC321" s="16"/>
      <c r="AD321" s="16"/>
      <c r="AE321" s="16"/>
      <c r="AF321" s="16"/>
      <c r="AG321" s="16"/>
      <c r="AH321" s="16"/>
      <c r="AI321" s="16"/>
      <c r="AJ321" s="16"/>
      <c r="AK321" s="16"/>
      <c r="AL321" s="16"/>
      <c r="AM321" s="16"/>
      <c r="AN321" s="16"/>
      <c r="AO321" s="16"/>
    </row>
    <row r="322" spans="2:41" ht="18.75" x14ac:dyDescent="0.3">
      <c r="B322" s="1"/>
      <c r="C322" s="1"/>
      <c r="D322" s="1"/>
      <c r="E322" s="1"/>
      <c r="F322" s="1"/>
      <c r="G322" s="1"/>
      <c r="H322" s="1"/>
      <c r="I322" s="1"/>
      <c r="J322" s="1"/>
      <c r="K322" s="1"/>
      <c r="L322" s="1"/>
      <c r="M322" s="1"/>
      <c r="O322" s="16"/>
      <c r="P322" s="16"/>
      <c r="Q322" s="16"/>
      <c r="R322" s="16"/>
      <c r="S322" s="16"/>
      <c r="T322" s="16"/>
      <c r="U322" s="16"/>
      <c r="V322" s="16"/>
      <c r="W322" s="16"/>
      <c r="X322" s="16"/>
      <c r="Y322" s="16"/>
      <c r="Z322" s="16"/>
      <c r="AA322" s="16"/>
      <c r="AB322" s="16"/>
      <c r="AC322" s="16"/>
      <c r="AD322" s="16"/>
      <c r="AE322" s="16"/>
      <c r="AF322" s="16"/>
      <c r="AG322" s="16"/>
      <c r="AH322" s="16"/>
      <c r="AI322" s="16"/>
      <c r="AJ322" s="16"/>
      <c r="AK322" s="16"/>
      <c r="AL322" s="16"/>
      <c r="AM322" s="16"/>
      <c r="AN322" s="16"/>
      <c r="AO322" s="16"/>
    </row>
    <row r="323" spans="2:41" ht="18.75" x14ac:dyDescent="0.3">
      <c r="B323" s="1"/>
      <c r="C323" s="1"/>
      <c r="D323" s="1"/>
      <c r="E323" s="1"/>
      <c r="F323" s="1"/>
      <c r="G323" s="1"/>
      <c r="H323" s="1"/>
      <c r="I323" s="1"/>
      <c r="J323" s="1"/>
      <c r="K323" s="1"/>
      <c r="L323" s="1"/>
      <c r="M323" s="1"/>
      <c r="O323" s="16"/>
      <c r="P323" s="16"/>
      <c r="Q323" s="16"/>
      <c r="R323" s="16"/>
      <c r="S323" s="16"/>
      <c r="T323" s="16"/>
      <c r="U323" s="16"/>
      <c r="V323" s="16"/>
      <c r="W323" s="16"/>
      <c r="X323" s="16"/>
      <c r="Y323" s="16"/>
      <c r="Z323" s="16"/>
      <c r="AA323" s="16"/>
      <c r="AB323" s="16"/>
      <c r="AC323" s="16"/>
      <c r="AD323" s="16"/>
      <c r="AE323" s="16"/>
      <c r="AF323" s="16"/>
      <c r="AG323" s="16"/>
      <c r="AH323" s="16"/>
      <c r="AI323" s="16"/>
      <c r="AJ323" s="16"/>
      <c r="AK323" s="16"/>
      <c r="AL323" s="16"/>
      <c r="AM323" s="16"/>
      <c r="AN323" s="16"/>
      <c r="AO323" s="16"/>
    </row>
    <row r="324" spans="2:41" ht="18.75" x14ac:dyDescent="0.3">
      <c r="B324" s="1"/>
      <c r="C324" s="1"/>
      <c r="D324" s="1"/>
      <c r="E324" s="1"/>
      <c r="F324" s="1"/>
      <c r="G324" s="1"/>
      <c r="H324" s="1"/>
      <c r="I324" s="1"/>
      <c r="J324" s="1"/>
      <c r="K324" s="1"/>
      <c r="L324" s="1"/>
      <c r="M324" s="1"/>
      <c r="O324" s="16"/>
      <c r="P324" s="16"/>
      <c r="Q324" s="16"/>
      <c r="R324" s="16"/>
      <c r="S324" s="16"/>
      <c r="T324" s="16"/>
      <c r="U324" s="16"/>
      <c r="V324" s="16"/>
      <c r="W324" s="16"/>
      <c r="X324" s="16"/>
      <c r="Y324" s="16"/>
      <c r="Z324" s="16"/>
      <c r="AA324" s="16"/>
      <c r="AB324" s="16"/>
      <c r="AC324" s="16"/>
      <c r="AD324" s="16"/>
      <c r="AE324" s="16"/>
      <c r="AF324" s="16"/>
      <c r="AG324" s="16"/>
      <c r="AH324" s="16"/>
      <c r="AI324" s="16"/>
      <c r="AJ324" s="16"/>
      <c r="AK324" s="16"/>
      <c r="AL324" s="16"/>
      <c r="AM324" s="16"/>
      <c r="AN324" s="16"/>
      <c r="AO324" s="16"/>
    </row>
    <row r="325" spans="2:41" ht="18.75" x14ac:dyDescent="0.3">
      <c r="B325" s="1"/>
      <c r="C325" s="1"/>
      <c r="D325" s="1"/>
      <c r="E325" s="1"/>
      <c r="F325" s="1"/>
      <c r="G325" s="1"/>
      <c r="H325" s="1"/>
      <c r="I325" s="1"/>
      <c r="J325" s="1"/>
      <c r="K325" s="1"/>
      <c r="L325" s="1"/>
      <c r="M325" s="1"/>
      <c r="O325" s="16"/>
      <c r="P325" s="16"/>
      <c r="Q325" s="16"/>
      <c r="R325" s="16"/>
      <c r="S325" s="16"/>
      <c r="T325" s="16"/>
      <c r="U325" s="16"/>
      <c r="V325" s="16"/>
      <c r="W325" s="16"/>
      <c r="X325" s="16"/>
      <c r="Y325" s="16"/>
      <c r="Z325" s="16"/>
      <c r="AA325" s="16"/>
      <c r="AB325" s="16"/>
      <c r="AC325" s="16"/>
      <c r="AD325" s="16"/>
      <c r="AE325" s="16"/>
      <c r="AF325" s="16"/>
      <c r="AG325" s="16"/>
      <c r="AH325" s="16"/>
      <c r="AI325" s="16"/>
      <c r="AJ325" s="16"/>
      <c r="AK325" s="16"/>
      <c r="AL325" s="16"/>
      <c r="AM325" s="16"/>
      <c r="AN325" s="16"/>
      <c r="AO325" s="16"/>
    </row>
    <row r="326" spans="2:41" ht="18.75" x14ac:dyDescent="0.3">
      <c r="B326" s="1"/>
      <c r="C326" s="1"/>
      <c r="D326" s="1"/>
      <c r="E326" s="1"/>
      <c r="F326" s="1"/>
      <c r="G326" s="1"/>
      <c r="H326" s="1"/>
      <c r="I326" s="1"/>
      <c r="J326" s="1"/>
      <c r="K326" s="1"/>
      <c r="L326" s="1"/>
      <c r="M326" s="1"/>
      <c r="O326" s="16"/>
      <c r="P326" s="16"/>
      <c r="Q326" s="16"/>
      <c r="R326" s="16"/>
      <c r="S326" s="16"/>
      <c r="T326" s="16"/>
      <c r="U326" s="16"/>
      <c r="V326" s="16"/>
      <c r="W326" s="16"/>
      <c r="X326" s="16"/>
      <c r="Y326" s="16"/>
      <c r="Z326" s="16"/>
      <c r="AA326" s="16"/>
      <c r="AB326" s="16"/>
      <c r="AC326" s="16"/>
      <c r="AD326" s="16"/>
      <c r="AE326" s="16"/>
      <c r="AF326" s="16"/>
      <c r="AG326" s="16"/>
      <c r="AH326" s="16"/>
      <c r="AI326" s="16"/>
      <c r="AJ326" s="16"/>
      <c r="AK326" s="16"/>
      <c r="AL326" s="16"/>
      <c r="AM326" s="16"/>
      <c r="AN326" s="16"/>
      <c r="AO326" s="16"/>
    </row>
    <row r="327" spans="2:41" ht="18.75" x14ac:dyDescent="0.3">
      <c r="B327" s="1"/>
      <c r="C327" s="1"/>
      <c r="D327" s="1"/>
      <c r="E327" s="1"/>
      <c r="F327" s="1"/>
      <c r="G327" s="1"/>
      <c r="H327" s="1"/>
      <c r="I327" s="1"/>
      <c r="J327" s="1"/>
      <c r="K327" s="1"/>
      <c r="L327" s="1"/>
      <c r="M327" s="1"/>
      <c r="O327" s="16"/>
      <c r="P327" s="16"/>
      <c r="Q327" s="16"/>
      <c r="R327" s="16"/>
      <c r="S327" s="16"/>
      <c r="T327" s="16"/>
      <c r="U327" s="16"/>
      <c r="V327" s="16"/>
      <c r="W327" s="16"/>
      <c r="X327" s="16"/>
      <c r="Y327" s="16"/>
      <c r="Z327" s="16"/>
      <c r="AA327" s="16"/>
      <c r="AB327" s="16"/>
      <c r="AC327" s="16"/>
      <c r="AD327" s="16"/>
      <c r="AE327" s="16"/>
      <c r="AF327" s="16"/>
      <c r="AG327" s="16"/>
      <c r="AH327" s="16"/>
      <c r="AI327" s="16"/>
      <c r="AJ327" s="16"/>
      <c r="AK327" s="16"/>
      <c r="AL327" s="16"/>
      <c r="AM327" s="16"/>
      <c r="AN327" s="16"/>
      <c r="AO327" s="16"/>
    </row>
    <row r="328" spans="2:41" ht="18.75" x14ac:dyDescent="0.3">
      <c r="B328" s="1"/>
      <c r="C328" s="1"/>
      <c r="D328" s="1"/>
      <c r="E328" s="1"/>
      <c r="F328" s="1"/>
      <c r="G328" s="1"/>
      <c r="H328" s="1"/>
      <c r="I328" s="1"/>
      <c r="J328" s="1"/>
      <c r="K328" s="1"/>
      <c r="L328" s="1"/>
      <c r="M328" s="1"/>
      <c r="O328" s="16"/>
      <c r="P328" s="16"/>
      <c r="Q328" s="16"/>
      <c r="R328" s="16"/>
      <c r="S328" s="16"/>
      <c r="T328" s="16"/>
      <c r="U328" s="16"/>
      <c r="V328" s="16"/>
      <c r="W328" s="16"/>
      <c r="X328" s="16"/>
      <c r="Y328" s="16"/>
      <c r="Z328" s="16"/>
      <c r="AA328" s="16"/>
      <c r="AB328" s="16"/>
      <c r="AC328" s="16"/>
      <c r="AD328" s="16"/>
      <c r="AE328" s="16"/>
      <c r="AF328" s="16"/>
      <c r="AG328" s="16"/>
      <c r="AH328" s="16"/>
      <c r="AI328" s="16"/>
      <c r="AJ328" s="16"/>
      <c r="AK328" s="16"/>
      <c r="AL328" s="16"/>
      <c r="AM328" s="16"/>
      <c r="AN328" s="16"/>
      <c r="AO328" s="16"/>
    </row>
    <row r="329" spans="2:41" ht="18.75" x14ac:dyDescent="0.3">
      <c r="B329" s="1"/>
      <c r="C329" s="1"/>
      <c r="D329" s="1"/>
      <c r="E329" s="1"/>
      <c r="F329" s="1"/>
      <c r="G329" s="1"/>
      <c r="H329" s="1"/>
      <c r="I329" s="1"/>
      <c r="J329" s="1"/>
      <c r="K329" s="1"/>
      <c r="L329" s="1"/>
      <c r="M329" s="1"/>
      <c r="O329" s="16"/>
      <c r="P329" s="16"/>
      <c r="Q329" s="16"/>
      <c r="R329" s="16"/>
      <c r="S329" s="16"/>
      <c r="T329" s="16"/>
      <c r="U329" s="16"/>
      <c r="V329" s="16"/>
      <c r="W329" s="16"/>
      <c r="X329" s="16"/>
      <c r="Y329" s="16"/>
      <c r="Z329" s="16"/>
      <c r="AA329" s="16"/>
      <c r="AB329" s="16"/>
      <c r="AC329" s="16"/>
      <c r="AD329" s="16"/>
      <c r="AE329" s="16"/>
      <c r="AF329" s="16"/>
      <c r="AG329" s="16"/>
      <c r="AH329" s="16"/>
      <c r="AI329" s="16"/>
      <c r="AJ329" s="16"/>
      <c r="AK329" s="16"/>
      <c r="AL329" s="16"/>
      <c r="AM329" s="16"/>
      <c r="AN329" s="16"/>
      <c r="AO329" s="16"/>
    </row>
    <row r="330" spans="2:41" ht="18.75" x14ac:dyDescent="0.3">
      <c r="B330" s="1"/>
      <c r="C330" s="1"/>
      <c r="D330" s="1"/>
      <c r="E330" s="1"/>
      <c r="F330" s="1"/>
      <c r="G330" s="1"/>
      <c r="H330" s="1"/>
      <c r="I330" s="1"/>
      <c r="J330" s="1"/>
      <c r="K330" s="1"/>
      <c r="L330" s="1"/>
      <c r="M330" s="1"/>
      <c r="O330" s="16"/>
      <c r="P330" s="16"/>
      <c r="Q330" s="16"/>
      <c r="R330" s="16"/>
      <c r="S330" s="16"/>
      <c r="T330" s="16"/>
      <c r="U330" s="16"/>
      <c r="V330" s="16"/>
      <c r="W330" s="16"/>
      <c r="X330" s="16"/>
      <c r="Y330" s="16"/>
      <c r="Z330" s="16"/>
      <c r="AA330" s="16"/>
      <c r="AB330" s="16"/>
      <c r="AC330" s="16"/>
      <c r="AD330" s="16"/>
      <c r="AE330" s="16"/>
      <c r="AF330" s="16"/>
      <c r="AG330" s="16"/>
      <c r="AH330" s="16"/>
      <c r="AI330" s="16"/>
      <c r="AJ330" s="16"/>
      <c r="AK330" s="16"/>
      <c r="AL330" s="16"/>
      <c r="AM330" s="16"/>
      <c r="AN330" s="16"/>
      <c r="AO330" s="16"/>
    </row>
    <row r="331" spans="2:41" ht="18.75" x14ac:dyDescent="0.3">
      <c r="B331" s="1"/>
      <c r="C331" s="1"/>
      <c r="D331" s="1"/>
      <c r="E331" s="1"/>
      <c r="F331" s="1"/>
      <c r="G331" s="1"/>
      <c r="H331" s="1"/>
      <c r="I331" s="1"/>
      <c r="J331" s="1"/>
      <c r="K331" s="1"/>
      <c r="L331" s="1"/>
      <c r="M331" s="1"/>
      <c r="O331" s="16"/>
      <c r="P331" s="16"/>
      <c r="Q331" s="16"/>
      <c r="R331" s="16"/>
      <c r="S331" s="16"/>
      <c r="T331" s="16"/>
      <c r="U331" s="16"/>
      <c r="V331" s="16"/>
      <c r="W331" s="16"/>
      <c r="X331" s="16"/>
      <c r="Y331" s="16"/>
      <c r="Z331" s="16"/>
      <c r="AA331" s="16"/>
      <c r="AB331" s="16"/>
      <c r="AC331" s="16"/>
      <c r="AD331" s="16"/>
      <c r="AE331" s="16"/>
      <c r="AF331" s="16"/>
      <c r="AG331" s="16"/>
      <c r="AH331" s="16"/>
      <c r="AI331" s="16"/>
      <c r="AJ331" s="16"/>
      <c r="AK331" s="16"/>
      <c r="AL331" s="16"/>
      <c r="AM331" s="16"/>
      <c r="AN331" s="16"/>
      <c r="AO331" s="16"/>
    </row>
    <row r="332" spans="2:41" ht="18.75" x14ac:dyDescent="0.3">
      <c r="B332" s="1"/>
      <c r="C332" s="1"/>
      <c r="D332" s="1"/>
      <c r="E332" s="1"/>
      <c r="F332" s="1"/>
      <c r="G332" s="1"/>
      <c r="H332" s="1"/>
      <c r="I332" s="1"/>
      <c r="J332" s="1"/>
      <c r="K332" s="1"/>
      <c r="L332" s="1"/>
      <c r="M332" s="1"/>
      <c r="O332" s="16"/>
      <c r="P332" s="16"/>
      <c r="Q332" s="16"/>
      <c r="R332" s="16"/>
      <c r="S332" s="16"/>
      <c r="T332" s="16"/>
      <c r="U332" s="16"/>
      <c r="V332" s="16"/>
      <c r="W332" s="16"/>
      <c r="X332" s="16"/>
      <c r="Y332" s="16"/>
      <c r="Z332" s="16"/>
      <c r="AA332" s="16"/>
      <c r="AB332" s="16"/>
      <c r="AC332" s="16"/>
      <c r="AD332" s="16"/>
      <c r="AE332" s="16"/>
      <c r="AF332" s="16"/>
      <c r="AG332" s="16"/>
      <c r="AH332" s="16"/>
      <c r="AI332" s="16"/>
      <c r="AJ332" s="16"/>
      <c r="AK332" s="16"/>
      <c r="AL332" s="16"/>
      <c r="AM332" s="16"/>
      <c r="AN332" s="16"/>
      <c r="AO332" s="16"/>
    </row>
    <row r="333" spans="2:41" ht="18.75" x14ac:dyDescent="0.3">
      <c r="B333" s="1"/>
      <c r="C333" s="1"/>
      <c r="D333" s="1"/>
      <c r="E333" s="1"/>
      <c r="F333" s="1"/>
      <c r="G333" s="1"/>
      <c r="H333" s="1"/>
      <c r="I333" s="1"/>
      <c r="J333" s="1"/>
      <c r="K333" s="1"/>
      <c r="L333" s="1"/>
      <c r="M333" s="1"/>
      <c r="O333" s="16"/>
      <c r="P333" s="16"/>
      <c r="Q333" s="16"/>
      <c r="R333" s="16"/>
      <c r="S333" s="16"/>
      <c r="T333" s="16"/>
      <c r="U333" s="16"/>
      <c r="V333" s="16"/>
      <c r="W333" s="16"/>
      <c r="X333" s="16"/>
      <c r="Y333" s="16"/>
      <c r="Z333" s="16"/>
      <c r="AA333" s="16"/>
      <c r="AB333" s="16"/>
      <c r="AC333" s="16"/>
      <c r="AD333" s="16"/>
      <c r="AE333" s="16"/>
      <c r="AF333" s="16"/>
      <c r="AG333" s="16"/>
      <c r="AH333" s="16"/>
      <c r="AI333" s="16"/>
      <c r="AJ333" s="16"/>
      <c r="AK333" s="16"/>
      <c r="AL333" s="16"/>
      <c r="AM333" s="16"/>
      <c r="AN333" s="16"/>
      <c r="AO333" s="16"/>
    </row>
    <row r="334" spans="2:41" ht="18.75" x14ac:dyDescent="0.3">
      <c r="B334" s="1"/>
      <c r="C334" s="1"/>
      <c r="D334" s="1"/>
      <c r="E334" s="1"/>
      <c r="F334" s="1"/>
      <c r="G334" s="1"/>
      <c r="H334" s="1"/>
      <c r="I334" s="1"/>
      <c r="J334" s="1"/>
      <c r="K334" s="1"/>
      <c r="L334" s="1"/>
      <c r="M334" s="1"/>
      <c r="O334" s="16"/>
      <c r="P334" s="16"/>
      <c r="Q334" s="16"/>
      <c r="R334" s="16"/>
      <c r="S334" s="16"/>
      <c r="T334" s="16"/>
      <c r="U334" s="16"/>
      <c r="V334" s="16"/>
      <c r="W334" s="16"/>
      <c r="X334" s="16"/>
      <c r="Y334" s="16"/>
      <c r="Z334" s="16"/>
      <c r="AA334" s="16"/>
      <c r="AB334" s="16"/>
      <c r="AC334" s="16"/>
      <c r="AD334" s="16"/>
      <c r="AE334" s="16"/>
      <c r="AF334" s="16"/>
      <c r="AG334" s="16"/>
      <c r="AH334" s="16"/>
      <c r="AI334" s="16"/>
      <c r="AJ334" s="16"/>
      <c r="AK334" s="16"/>
      <c r="AL334" s="16"/>
      <c r="AM334" s="16"/>
      <c r="AN334" s="16"/>
      <c r="AO334" s="16"/>
    </row>
    <row r="335" spans="2:41" ht="18.75" x14ac:dyDescent="0.3">
      <c r="B335" s="1"/>
      <c r="C335" s="1"/>
      <c r="D335" s="1"/>
      <c r="E335" s="1"/>
      <c r="F335" s="1"/>
      <c r="G335" s="1"/>
      <c r="H335" s="1"/>
      <c r="I335" s="1"/>
      <c r="J335" s="1"/>
      <c r="K335" s="1"/>
      <c r="L335" s="1"/>
      <c r="M335" s="1"/>
      <c r="O335" s="16"/>
      <c r="P335" s="16"/>
      <c r="Q335" s="16"/>
      <c r="R335" s="16"/>
      <c r="S335" s="16"/>
      <c r="T335" s="16"/>
      <c r="U335" s="16"/>
      <c r="V335" s="16"/>
      <c r="W335" s="16"/>
      <c r="X335" s="16"/>
      <c r="Y335" s="16"/>
      <c r="Z335" s="16"/>
      <c r="AA335" s="16"/>
      <c r="AB335" s="16"/>
      <c r="AC335" s="16"/>
      <c r="AD335" s="16"/>
      <c r="AE335" s="16"/>
      <c r="AF335" s="16"/>
      <c r="AG335" s="16"/>
      <c r="AH335" s="16"/>
      <c r="AI335" s="16"/>
      <c r="AJ335" s="16"/>
      <c r="AK335" s="16"/>
      <c r="AL335" s="16"/>
      <c r="AM335" s="16"/>
      <c r="AN335" s="16"/>
      <c r="AO335" s="16"/>
    </row>
    <row r="336" spans="2:41" ht="18.75" x14ac:dyDescent="0.3">
      <c r="B336" s="1"/>
      <c r="C336" s="1"/>
      <c r="D336" s="1"/>
      <c r="E336" s="1"/>
      <c r="F336" s="1"/>
      <c r="G336" s="1"/>
      <c r="H336" s="1"/>
      <c r="I336" s="1"/>
      <c r="J336" s="1"/>
      <c r="K336" s="1"/>
      <c r="L336" s="1"/>
      <c r="M336" s="1"/>
      <c r="O336" s="16"/>
      <c r="P336" s="16"/>
      <c r="Q336" s="16"/>
      <c r="R336" s="16"/>
      <c r="S336" s="16"/>
      <c r="T336" s="16"/>
      <c r="U336" s="16"/>
      <c r="V336" s="16"/>
      <c r="W336" s="16"/>
      <c r="X336" s="16"/>
      <c r="Y336" s="16"/>
      <c r="Z336" s="16"/>
      <c r="AA336" s="16"/>
      <c r="AB336" s="16"/>
      <c r="AC336" s="16"/>
      <c r="AD336" s="16"/>
      <c r="AE336" s="16"/>
      <c r="AF336" s="16"/>
      <c r="AG336" s="16"/>
      <c r="AH336" s="16"/>
      <c r="AI336" s="16"/>
      <c r="AJ336" s="16"/>
      <c r="AK336" s="16"/>
      <c r="AL336" s="16"/>
      <c r="AM336" s="16"/>
      <c r="AN336" s="16"/>
      <c r="AO336" s="16"/>
    </row>
    <row r="337" spans="2:41" ht="18.75" x14ac:dyDescent="0.3">
      <c r="B337" s="1"/>
      <c r="C337" s="1"/>
      <c r="D337" s="1"/>
      <c r="E337" s="1"/>
      <c r="F337" s="1"/>
      <c r="G337" s="1"/>
      <c r="H337" s="1"/>
      <c r="I337" s="1"/>
      <c r="J337" s="1"/>
      <c r="K337" s="1"/>
      <c r="L337" s="1"/>
      <c r="M337" s="1"/>
      <c r="O337" s="16"/>
      <c r="P337" s="16"/>
      <c r="Q337" s="16"/>
      <c r="R337" s="16"/>
      <c r="S337" s="16"/>
      <c r="T337" s="16"/>
      <c r="U337" s="16"/>
      <c r="V337" s="16"/>
      <c r="W337" s="16"/>
      <c r="X337" s="16"/>
      <c r="Y337" s="16"/>
      <c r="Z337" s="16"/>
      <c r="AA337" s="16"/>
      <c r="AB337" s="16"/>
      <c r="AC337" s="16"/>
      <c r="AD337" s="16"/>
      <c r="AE337" s="16"/>
      <c r="AF337" s="16"/>
      <c r="AG337" s="16"/>
      <c r="AH337" s="16"/>
      <c r="AI337" s="16"/>
      <c r="AJ337" s="16"/>
      <c r="AK337" s="16"/>
      <c r="AL337" s="16"/>
      <c r="AM337" s="16"/>
      <c r="AN337" s="16"/>
      <c r="AO337" s="16"/>
    </row>
    <row r="338" spans="2:41" ht="18.75" x14ac:dyDescent="0.3">
      <c r="B338" s="1"/>
      <c r="C338" s="1"/>
      <c r="D338" s="1"/>
      <c r="E338" s="1"/>
      <c r="F338" s="1"/>
      <c r="G338" s="1"/>
      <c r="H338" s="1"/>
      <c r="I338" s="1"/>
      <c r="J338" s="1"/>
      <c r="K338" s="1"/>
      <c r="L338" s="1"/>
      <c r="M338" s="1"/>
      <c r="O338" s="16"/>
      <c r="P338" s="16"/>
      <c r="Q338" s="16"/>
      <c r="R338" s="16"/>
      <c r="S338" s="16"/>
      <c r="T338" s="16"/>
      <c r="U338" s="16"/>
      <c r="V338" s="16"/>
      <c r="W338" s="16"/>
      <c r="X338" s="16"/>
      <c r="Y338" s="16"/>
      <c r="Z338" s="16"/>
      <c r="AA338" s="16"/>
      <c r="AB338" s="16"/>
      <c r="AC338" s="16"/>
      <c r="AD338" s="16"/>
      <c r="AE338" s="16"/>
      <c r="AF338" s="16"/>
      <c r="AG338" s="16"/>
      <c r="AH338" s="16"/>
      <c r="AI338" s="16"/>
      <c r="AJ338" s="16"/>
      <c r="AK338" s="16"/>
      <c r="AL338" s="16"/>
      <c r="AM338" s="16"/>
      <c r="AN338" s="16"/>
      <c r="AO338" s="16"/>
    </row>
    <row r="339" spans="2:41" ht="18.75" x14ac:dyDescent="0.3">
      <c r="B339" s="1"/>
      <c r="C339" s="1"/>
      <c r="D339" s="1"/>
      <c r="E339" s="1"/>
      <c r="F339" s="1"/>
      <c r="G339" s="1"/>
      <c r="H339" s="1"/>
      <c r="I339" s="1"/>
      <c r="J339" s="1"/>
      <c r="K339" s="1"/>
      <c r="L339" s="1"/>
      <c r="M339" s="1"/>
      <c r="O339" s="16"/>
      <c r="P339" s="16"/>
      <c r="Q339" s="16"/>
      <c r="R339" s="16"/>
      <c r="S339" s="16"/>
      <c r="T339" s="16"/>
      <c r="U339" s="16"/>
      <c r="V339" s="16"/>
      <c r="W339" s="16"/>
      <c r="X339" s="16"/>
      <c r="Y339" s="16"/>
      <c r="Z339" s="16"/>
      <c r="AA339" s="16"/>
      <c r="AB339" s="16"/>
      <c r="AC339" s="16"/>
      <c r="AD339" s="16"/>
      <c r="AE339" s="16"/>
      <c r="AF339" s="16"/>
      <c r="AG339" s="16"/>
      <c r="AH339" s="16"/>
      <c r="AI339" s="16"/>
      <c r="AJ339" s="16"/>
      <c r="AK339" s="16"/>
      <c r="AL339" s="16"/>
      <c r="AM339" s="16"/>
      <c r="AN339" s="16"/>
      <c r="AO339" s="16"/>
    </row>
    <row r="340" spans="2:41" ht="18.75" x14ac:dyDescent="0.3">
      <c r="B340" s="1"/>
      <c r="C340" s="1"/>
      <c r="D340" s="1"/>
      <c r="E340" s="1"/>
      <c r="F340" s="1"/>
      <c r="G340" s="1"/>
      <c r="H340" s="1"/>
      <c r="I340" s="1"/>
      <c r="J340" s="1"/>
      <c r="K340" s="1"/>
      <c r="L340" s="1"/>
      <c r="M340" s="1"/>
      <c r="O340" s="16"/>
      <c r="P340" s="16"/>
      <c r="Q340" s="16"/>
      <c r="R340" s="16"/>
      <c r="S340" s="16"/>
      <c r="T340" s="16"/>
      <c r="U340" s="16"/>
      <c r="V340" s="16"/>
      <c r="W340" s="16"/>
      <c r="X340" s="16"/>
      <c r="Y340" s="16"/>
      <c r="Z340" s="16"/>
      <c r="AA340" s="16"/>
      <c r="AB340" s="16"/>
      <c r="AC340" s="16"/>
      <c r="AD340" s="16"/>
      <c r="AE340" s="16"/>
      <c r="AF340" s="16"/>
      <c r="AG340" s="16"/>
      <c r="AH340" s="16"/>
      <c r="AI340" s="16"/>
      <c r="AJ340" s="16"/>
      <c r="AK340" s="16"/>
      <c r="AL340" s="16"/>
      <c r="AM340" s="16"/>
      <c r="AN340" s="16"/>
      <c r="AO340" s="16"/>
    </row>
    <row r="341" spans="2:41" ht="18.75" x14ac:dyDescent="0.3">
      <c r="B341" s="1"/>
      <c r="C341" s="1"/>
      <c r="D341" s="1"/>
      <c r="E341" s="1"/>
      <c r="F341" s="1"/>
      <c r="G341" s="1"/>
      <c r="H341" s="1"/>
      <c r="I341" s="1"/>
      <c r="J341" s="1"/>
      <c r="K341" s="1"/>
      <c r="L341" s="1"/>
      <c r="M341" s="1"/>
      <c r="O341" s="16"/>
      <c r="P341" s="16"/>
      <c r="Q341" s="16"/>
      <c r="R341" s="16"/>
      <c r="S341" s="16"/>
      <c r="T341" s="16"/>
      <c r="U341" s="16"/>
      <c r="V341" s="16"/>
      <c r="W341" s="16"/>
      <c r="X341" s="16"/>
      <c r="Y341" s="16"/>
      <c r="Z341" s="16"/>
      <c r="AA341" s="16"/>
      <c r="AB341" s="16"/>
      <c r="AC341" s="16"/>
      <c r="AD341" s="16"/>
      <c r="AE341" s="16"/>
      <c r="AF341" s="16"/>
      <c r="AG341" s="16"/>
      <c r="AH341" s="16"/>
      <c r="AI341" s="16"/>
      <c r="AJ341" s="16"/>
      <c r="AK341" s="16"/>
      <c r="AL341" s="16"/>
      <c r="AM341" s="16"/>
      <c r="AN341" s="16"/>
      <c r="AO341" s="16"/>
    </row>
    <row r="342" spans="2:41" ht="18.75" x14ac:dyDescent="0.3">
      <c r="B342" s="1"/>
      <c r="C342" s="1"/>
      <c r="D342" s="1"/>
      <c r="E342" s="1"/>
      <c r="F342" s="1"/>
      <c r="G342" s="1"/>
      <c r="H342" s="1"/>
      <c r="I342" s="1"/>
      <c r="J342" s="1"/>
      <c r="K342" s="1"/>
      <c r="L342" s="1"/>
      <c r="M342" s="1"/>
      <c r="O342" s="16"/>
      <c r="P342" s="16"/>
      <c r="Q342" s="16"/>
      <c r="R342" s="16"/>
      <c r="S342" s="16"/>
      <c r="T342" s="16"/>
      <c r="U342" s="16"/>
      <c r="V342" s="16"/>
      <c r="W342" s="16"/>
      <c r="X342" s="16"/>
      <c r="Y342" s="16"/>
      <c r="Z342" s="16"/>
      <c r="AA342" s="16"/>
      <c r="AB342" s="16"/>
      <c r="AC342" s="16"/>
      <c r="AD342" s="16"/>
      <c r="AE342" s="16"/>
      <c r="AF342" s="16"/>
      <c r="AG342" s="16"/>
      <c r="AH342" s="16"/>
      <c r="AI342" s="16"/>
      <c r="AJ342" s="16"/>
      <c r="AK342" s="16"/>
      <c r="AL342" s="16"/>
      <c r="AM342" s="16"/>
      <c r="AN342" s="16"/>
      <c r="AO342" s="16"/>
    </row>
    <row r="343" spans="2:41" ht="18.75" x14ac:dyDescent="0.3">
      <c r="B343" s="1"/>
      <c r="C343" s="1"/>
      <c r="D343" s="1"/>
      <c r="E343" s="1"/>
      <c r="F343" s="1"/>
      <c r="G343" s="1"/>
      <c r="H343" s="1"/>
      <c r="I343" s="1"/>
      <c r="J343" s="1"/>
      <c r="K343" s="1"/>
      <c r="L343" s="1"/>
      <c r="M343" s="1"/>
      <c r="O343" s="16"/>
      <c r="P343" s="16"/>
      <c r="Q343" s="16"/>
      <c r="R343" s="16"/>
      <c r="S343" s="16"/>
      <c r="T343" s="16"/>
      <c r="U343" s="16"/>
      <c r="V343" s="16"/>
      <c r="W343" s="16"/>
      <c r="X343" s="16"/>
      <c r="Y343" s="16"/>
      <c r="Z343" s="16"/>
      <c r="AA343" s="16"/>
      <c r="AB343" s="16"/>
      <c r="AC343" s="16"/>
      <c r="AD343" s="16"/>
      <c r="AE343" s="16"/>
      <c r="AF343" s="16"/>
      <c r="AG343" s="16"/>
      <c r="AH343" s="16"/>
      <c r="AI343" s="16"/>
      <c r="AJ343" s="16"/>
      <c r="AK343" s="16"/>
      <c r="AL343" s="16"/>
      <c r="AM343" s="16"/>
      <c r="AN343" s="16"/>
      <c r="AO343" s="16"/>
    </row>
    <row r="344" spans="2:41" ht="18.75" x14ac:dyDescent="0.3">
      <c r="B344" s="1"/>
      <c r="C344" s="1"/>
      <c r="D344" s="1"/>
      <c r="E344" s="1"/>
      <c r="F344" s="1"/>
      <c r="G344" s="1"/>
      <c r="H344" s="1"/>
      <c r="I344" s="1"/>
      <c r="J344" s="1"/>
      <c r="K344" s="1"/>
      <c r="L344" s="1"/>
      <c r="M344" s="1"/>
      <c r="O344" s="16"/>
      <c r="P344" s="16"/>
      <c r="Q344" s="16"/>
      <c r="R344" s="16"/>
      <c r="S344" s="16"/>
      <c r="T344" s="16"/>
      <c r="U344" s="16"/>
      <c r="V344" s="16"/>
      <c r="W344" s="16"/>
      <c r="X344" s="16"/>
      <c r="Y344" s="16"/>
      <c r="Z344" s="16"/>
      <c r="AA344" s="16"/>
      <c r="AB344" s="16"/>
      <c r="AC344" s="16"/>
      <c r="AD344" s="16"/>
      <c r="AE344" s="16"/>
      <c r="AF344" s="16"/>
      <c r="AG344" s="16"/>
      <c r="AH344" s="16"/>
      <c r="AI344" s="16"/>
      <c r="AJ344" s="16"/>
      <c r="AK344" s="16"/>
      <c r="AL344" s="16"/>
      <c r="AM344" s="16"/>
      <c r="AN344" s="16"/>
      <c r="AO344" s="16"/>
    </row>
    <row r="345" spans="2:41" ht="18.75" x14ac:dyDescent="0.3">
      <c r="B345" s="1"/>
      <c r="C345" s="1"/>
      <c r="D345" s="1"/>
      <c r="E345" s="1"/>
      <c r="F345" s="1"/>
      <c r="G345" s="1"/>
      <c r="H345" s="1"/>
      <c r="I345" s="1"/>
      <c r="J345" s="1"/>
      <c r="K345" s="1"/>
      <c r="L345" s="1"/>
      <c r="M345" s="1"/>
      <c r="O345" s="16"/>
      <c r="P345" s="16"/>
      <c r="Q345" s="16"/>
      <c r="R345" s="16"/>
      <c r="S345" s="16"/>
      <c r="T345" s="16"/>
      <c r="U345" s="16"/>
      <c r="V345" s="16"/>
      <c r="W345" s="16"/>
      <c r="X345" s="16"/>
      <c r="Y345" s="16"/>
      <c r="Z345" s="16"/>
      <c r="AA345" s="16"/>
      <c r="AB345" s="16"/>
      <c r="AC345" s="16"/>
      <c r="AD345" s="16"/>
      <c r="AE345" s="16"/>
      <c r="AF345" s="16"/>
      <c r="AG345" s="16"/>
      <c r="AH345" s="16"/>
      <c r="AI345" s="16"/>
      <c r="AJ345" s="16"/>
      <c r="AK345" s="16"/>
      <c r="AL345" s="16"/>
      <c r="AM345" s="16"/>
      <c r="AN345" s="16"/>
      <c r="AO345" s="16"/>
    </row>
    <row r="346" spans="2:41" ht="18.75" x14ac:dyDescent="0.3">
      <c r="B346" s="1"/>
      <c r="C346" s="1"/>
      <c r="D346" s="1"/>
      <c r="E346" s="1"/>
      <c r="F346" s="1"/>
      <c r="G346" s="1"/>
      <c r="H346" s="1"/>
      <c r="I346" s="1"/>
      <c r="J346" s="1"/>
      <c r="K346" s="1"/>
      <c r="L346" s="1"/>
      <c r="M346" s="1"/>
      <c r="O346" s="16"/>
      <c r="P346" s="16"/>
      <c r="Q346" s="16"/>
      <c r="R346" s="16"/>
      <c r="S346" s="16"/>
      <c r="T346" s="16"/>
      <c r="U346" s="16"/>
      <c r="V346" s="16"/>
      <c r="W346" s="16"/>
      <c r="X346" s="16"/>
      <c r="Y346" s="16"/>
      <c r="Z346" s="16"/>
      <c r="AA346" s="16"/>
      <c r="AB346" s="16"/>
      <c r="AC346" s="16"/>
      <c r="AD346" s="16"/>
      <c r="AE346" s="16"/>
      <c r="AF346" s="16"/>
      <c r="AG346" s="16"/>
      <c r="AH346" s="16"/>
      <c r="AI346" s="16"/>
      <c r="AJ346" s="16"/>
      <c r="AK346" s="16"/>
      <c r="AL346" s="16"/>
      <c r="AM346" s="16"/>
      <c r="AN346" s="16"/>
      <c r="AO346" s="16"/>
    </row>
    <row r="347" spans="2:41" ht="18.75" x14ac:dyDescent="0.3">
      <c r="B347" s="1"/>
      <c r="C347" s="1"/>
      <c r="D347" s="1"/>
      <c r="E347" s="1"/>
      <c r="F347" s="1"/>
      <c r="G347" s="1"/>
      <c r="H347" s="1"/>
      <c r="I347" s="1"/>
      <c r="J347" s="1"/>
      <c r="K347" s="1"/>
      <c r="L347" s="1"/>
      <c r="M347" s="1"/>
      <c r="O347" s="16"/>
      <c r="P347" s="16"/>
      <c r="Q347" s="16"/>
      <c r="R347" s="16"/>
      <c r="S347" s="16"/>
      <c r="T347" s="16"/>
      <c r="U347" s="16"/>
      <c r="V347" s="16"/>
      <c r="W347" s="16"/>
      <c r="X347" s="16"/>
      <c r="Y347" s="16"/>
      <c r="Z347" s="16"/>
      <c r="AA347" s="16"/>
      <c r="AB347" s="16"/>
      <c r="AC347" s="16"/>
      <c r="AD347" s="16"/>
      <c r="AE347" s="16"/>
      <c r="AF347" s="16"/>
      <c r="AG347" s="16"/>
      <c r="AH347" s="16"/>
      <c r="AI347" s="16"/>
      <c r="AJ347" s="16"/>
      <c r="AK347" s="16"/>
      <c r="AL347" s="16"/>
      <c r="AM347" s="16"/>
      <c r="AN347" s="16"/>
      <c r="AO347" s="16"/>
    </row>
    <row r="348" spans="2:41" ht="18.75" x14ac:dyDescent="0.3">
      <c r="B348" s="1"/>
      <c r="C348" s="1"/>
      <c r="D348" s="1"/>
      <c r="E348" s="1"/>
      <c r="F348" s="1"/>
      <c r="G348" s="1"/>
      <c r="H348" s="1"/>
      <c r="I348" s="1"/>
      <c r="J348" s="1"/>
      <c r="K348" s="1"/>
      <c r="L348" s="1"/>
      <c r="M348" s="1"/>
      <c r="O348" s="16"/>
      <c r="P348" s="16"/>
      <c r="Q348" s="16"/>
      <c r="R348" s="16"/>
      <c r="S348" s="16"/>
      <c r="T348" s="16"/>
      <c r="U348" s="16"/>
      <c r="V348" s="16"/>
      <c r="W348" s="16"/>
      <c r="X348" s="16"/>
      <c r="Y348" s="16"/>
      <c r="Z348" s="16"/>
      <c r="AA348" s="16"/>
      <c r="AB348" s="16"/>
      <c r="AC348" s="16"/>
      <c r="AD348" s="16"/>
      <c r="AE348" s="16"/>
      <c r="AF348" s="16"/>
      <c r="AG348" s="16"/>
      <c r="AH348" s="16"/>
      <c r="AI348" s="16"/>
      <c r="AJ348" s="16"/>
      <c r="AK348" s="16"/>
      <c r="AL348" s="16"/>
      <c r="AM348" s="16"/>
      <c r="AN348" s="16"/>
      <c r="AO348" s="16"/>
    </row>
    <row r="349" spans="2:41" ht="18.75" x14ac:dyDescent="0.3">
      <c r="B349" s="1"/>
      <c r="C349" s="1"/>
      <c r="D349" s="1"/>
      <c r="E349" s="1"/>
      <c r="F349" s="1"/>
      <c r="G349" s="1"/>
      <c r="H349" s="1"/>
      <c r="I349" s="1"/>
      <c r="J349" s="1"/>
      <c r="K349" s="1"/>
      <c r="L349" s="1"/>
      <c r="M349" s="1"/>
      <c r="O349" s="16"/>
      <c r="P349" s="16"/>
      <c r="Q349" s="16"/>
      <c r="R349" s="16"/>
      <c r="S349" s="16"/>
      <c r="T349" s="16"/>
      <c r="U349" s="16"/>
      <c r="V349" s="16"/>
      <c r="W349" s="16"/>
      <c r="X349" s="16"/>
      <c r="Y349" s="16"/>
      <c r="Z349" s="16"/>
      <c r="AA349" s="16"/>
      <c r="AB349" s="16"/>
      <c r="AC349" s="16"/>
      <c r="AD349" s="16"/>
      <c r="AE349" s="16"/>
      <c r="AF349" s="16"/>
      <c r="AG349" s="16"/>
      <c r="AH349" s="16"/>
      <c r="AI349" s="16"/>
      <c r="AJ349" s="16"/>
      <c r="AK349" s="16"/>
      <c r="AL349" s="16"/>
      <c r="AM349" s="16"/>
      <c r="AN349" s="16"/>
      <c r="AO349" s="16"/>
    </row>
    <row r="350" spans="2:41" ht="18.75" x14ac:dyDescent="0.3">
      <c r="B350" s="1"/>
      <c r="C350" s="1"/>
      <c r="D350" s="1"/>
      <c r="E350" s="1"/>
      <c r="F350" s="1"/>
      <c r="G350" s="1"/>
      <c r="H350" s="1"/>
      <c r="I350" s="1"/>
      <c r="J350" s="1"/>
      <c r="K350" s="1"/>
      <c r="L350" s="1"/>
      <c r="M350" s="1"/>
      <c r="O350" s="16"/>
      <c r="P350" s="16"/>
      <c r="Q350" s="16"/>
      <c r="R350" s="16"/>
      <c r="S350" s="16"/>
      <c r="T350" s="16"/>
      <c r="U350" s="16"/>
      <c r="V350" s="16"/>
      <c r="W350" s="16"/>
      <c r="X350" s="16"/>
      <c r="Y350" s="16"/>
      <c r="Z350" s="16"/>
      <c r="AA350" s="16"/>
      <c r="AB350" s="16"/>
      <c r="AC350" s="16"/>
      <c r="AD350" s="16"/>
      <c r="AE350" s="16"/>
      <c r="AF350" s="16"/>
      <c r="AG350" s="16"/>
      <c r="AH350" s="16"/>
      <c r="AI350" s="16"/>
      <c r="AJ350" s="16"/>
      <c r="AK350" s="16"/>
      <c r="AL350" s="16"/>
      <c r="AM350" s="16"/>
      <c r="AN350" s="16"/>
      <c r="AO350" s="16"/>
    </row>
    <row r="351" spans="2:41" ht="18.75" x14ac:dyDescent="0.3">
      <c r="B351" s="1"/>
      <c r="C351" s="1"/>
      <c r="D351" s="1"/>
      <c r="E351" s="1"/>
      <c r="F351" s="1"/>
      <c r="G351" s="1"/>
      <c r="H351" s="1"/>
      <c r="I351" s="1"/>
      <c r="J351" s="1"/>
      <c r="K351" s="1"/>
      <c r="L351" s="1"/>
      <c r="M351" s="1"/>
      <c r="O351" s="16"/>
      <c r="P351" s="16"/>
      <c r="Q351" s="16"/>
      <c r="R351" s="16"/>
      <c r="S351" s="16"/>
      <c r="T351" s="16"/>
      <c r="U351" s="16"/>
      <c r="V351" s="16"/>
      <c r="W351" s="16"/>
      <c r="X351" s="16"/>
      <c r="Y351" s="16"/>
      <c r="Z351" s="16"/>
      <c r="AA351" s="16"/>
      <c r="AB351" s="16"/>
      <c r="AC351" s="16"/>
      <c r="AD351" s="16"/>
      <c r="AE351" s="16"/>
      <c r="AF351" s="16"/>
      <c r="AG351" s="16"/>
      <c r="AH351" s="16"/>
      <c r="AI351" s="16"/>
      <c r="AJ351" s="16"/>
      <c r="AK351" s="16"/>
      <c r="AL351" s="16"/>
      <c r="AM351" s="16"/>
      <c r="AN351" s="16"/>
      <c r="AO351" s="16"/>
    </row>
    <row r="352" spans="2:41" ht="18.75" x14ac:dyDescent="0.3">
      <c r="B352" s="1"/>
      <c r="C352" s="1"/>
      <c r="D352" s="1"/>
      <c r="E352" s="1"/>
      <c r="F352" s="1"/>
      <c r="G352" s="1"/>
      <c r="H352" s="1"/>
      <c r="I352" s="1"/>
      <c r="J352" s="1"/>
      <c r="K352" s="1"/>
      <c r="L352" s="1"/>
      <c r="M352" s="1"/>
      <c r="O352" s="16"/>
      <c r="P352" s="16"/>
      <c r="Q352" s="16"/>
      <c r="R352" s="16"/>
      <c r="S352" s="16"/>
      <c r="T352" s="16"/>
      <c r="U352" s="16"/>
      <c r="V352" s="16"/>
      <c r="W352" s="16"/>
      <c r="X352" s="16"/>
      <c r="Y352" s="16"/>
      <c r="Z352" s="16"/>
      <c r="AA352" s="16"/>
      <c r="AB352" s="16"/>
      <c r="AC352" s="16"/>
      <c r="AD352" s="16"/>
      <c r="AE352" s="16"/>
      <c r="AF352" s="16"/>
      <c r="AG352" s="16"/>
      <c r="AH352" s="16"/>
      <c r="AI352" s="16"/>
      <c r="AJ352" s="16"/>
      <c r="AK352" s="16"/>
      <c r="AL352" s="16"/>
      <c r="AM352" s="16"/>
      <c r="AN352" s="16"/>
      <c r="AO352" s="16"/>
    </row>
    <row r="353" spans="2:41" ht="18.75" x14ac:dyDescent="0.3">
      <c r="B353" s="1"/>
      <c r="C353" s="1"/>
      <c r="D353" s="1"/>
      <c r="E353" s="1"/>
      <c r="F353" s="1"/>
      <c r="G353" s="1"/>
      <c r="H353" s="1"/>
      <c r="I353" s="1"/>
      <c r="J353" s="1"/>
      <c r="K353" s="1"/>
      <c r="L353" s="1"/>
      <c r="M353" s="1"/>
      <c r="O353" s="16"/>
      <c r="P353" s="16"/>
      <c r="Q353" s="16"/>
      <c r="R353" s="16"/>
      <c r="S353" s="16"/>
      <c r="T353" s="16"/>
      <c r="U353" s="16"/>
      <c r="V353" s="16"/>
      <c r="W353" s="16"/>
      <c r="X353" s="16"/>
      <c r="Y353" s="16"/>
      <c r="Z353" s="16"/>
      <c r="AA353" s="16"/>
      <c r="AB353" s="16"/>
      <c r="AC353" s="16"/>
      <c r="AD353" s="16"/>
      <c r="AE353" s="16"/>
      <c r="AF353" s="16"/>
      <c r="AG353" s="16"/>
      <c r="AH353" s="16"/>
      <c r="AI353" s="16"/>
      <c r="AJ353" s="16"/>
      <c r="AK353" s="16"/>
      <c r="AL353" s="16"/>
      <c r="AM353" s="16"/>
      <c r="AN353" s="16"/>
      <c r="AO353" s="16"/>
    </row>
    <row r="354" spans="2:41" ht="18.75" x14ac:dyDescent="0.3">
      <c r="B354" s="1"/>
      <c r="C354" s="1"/>
      <c r="D354" s="1"/>
      <c r="E354" s="1"/>
      <c r="F354" s="1"/>
      <c r="G354" s="1"/>
      <c r="H354" s="1"/>
      <c r="I354" s="1"/>
      <c r="J354" s="1"/>
      <c r="K354" s="1"/>
      <c r="L354" s="1"/>
      <c r="M354" s="1"/>
      <c r="O354" s="16"/>
      <c r="P354" s="16"/>
      <c r="Q354" s="16"/>
      <c r="R354" s="16"/>
      <c r="S354" s="16"/>
      <c r="T354" s="16"/>
      <c r="U354" s="16"/>
      <c r="V354" s="16"/>
      <c r="W354" s="16"/>
      <c r="X354" s="16"/>
      <c r="Y354" s="16"/>
      <c r="Z354" s="16"/>
      <c r="AA354" s="16"/>
      <c r="AB354" s="16"/>
      <c r="AC354" s="16"/>
      <c r="AD354" s="16"/>
      <c r="AE354" s="16"/>
      <c r="AF354" s="16"/>
      <c r="AG354" s="16"/>
      <c r="AH354" s="16"/>
      <c r="AI354" s="16"/>
      <c r="AJ354" s="16"/>
      <c r="AK354" s="16"/>
      <c r="AL354" s="16"/>
      <c r="AM354" s="16"/>
      <c r="AN354" s="16"/>
      <c r="AO354" s="16"/>
    </row>
    <row r="355" spans="2:41" ht="18.75" x14ac:dyDescent="0.3">
      <c r="B355" s="1"/>
      <c r="C355" s="1"/>
      <c r="D355" s="1"/>
      <c r="E355" s="1"/>
      <c r="F355" s="1"/>
      <c r="G355" s="1"/>
      <c r="H355" s="1"/>
      <c r="I355" s="1"/>
      <c r="J355" s="1"/>
      <c r="K355" s="1"/>
      <c r="L355" s="1"/>
      <c r="M355" s="1"/>
      <c r="O355" s="16"/>
      <c r="P355" s="16"/>
      <c r="Q355" s="16"/>
      <c r="R355" s="16"/>
      <c r="S355" s="16"/>
      <c r="T355" s="16"/>
      <c r="U355" s="16"/>
      <c r="V355" s="16"/>
      <c r="W355" s="16"/>
      <c r="X355" s="16"/>
      <c r="Y355" s="16"/>
      <c r="Z355" s="16"/>
      <c r="AA355" s="16"/>
      <c r="AB355" s="16"/>
      <c r="AC355" s="16"/>
      <c r="AD355" s="16"/>
      <c r="AE355" s="16"/>
      <c r="AF355" s="16"/>
      <c r="AG355" s="16"/>
      <c r="AH355" s="16"/>
      <c r="AI355" s="16"/>
      <c r="AJ355" s="16"/>
      <c r="AK355" s="16"/>
      <c r="AL355" s="16"/>
      <c r="AM355" s="16"/>
      <c r="AN355" s="16"/>
      <c r="AO355" s="16"/>
    </row>
    <row r="356" spans="2:41" ht="18.75" x14ac:dyDescent="0.3">
      <c r="B356" s="1"/>
      <c r="C356" s="1"/>
      <c r="D356" s="1"/>
      <c r="E356" s="1"/>
      <c r="F356" s="1"/>
      <c r="G356" s="1"/>
      <c r="H356" s="1"/>
      <c r="I356" s="1"/>
      <c r="J356" s="1"/>
      <c r="K356" s="1"/>
      <c r="L356" s="1"/>
      <c r="M356" s="1"/>
      <c r="O356" s="16"/>
      <c r="P356" s="16"/>
      <c r="Q356" s="16"/>
      <c r="R356" s="16"/>
      <c r="S356" s="16"/>
      <c r="T356" s="16"/>
      <c r="U356" s="16"/>
      <c r="V356" s="16"/>
      <c r="W356" s="16"/>
      <c r="X356" s="16"/>
      <c r="Y356" s="16"/>
      <c r="Z356" s="16"/>
      <c r="AA356" s="16"/>
      <c r="AB356" s="16"/>
      <c r="AC356" s="16"/>
      <c r="AD356" s="16"/>
      <c r="AE356" s="16"/>
      <c r="AF356" s="16"/>
      <c r="AG356" s="16"/>
      <c r="AH356" s="16"/>
      <c r="AI356" s="16"/>
      <c r="AJ356" s="16"/>
      <c r="AK356" s="16"/>
      <c r="AL356" s="16"/>
      <c r="AM356" s="16"/>
      <c r="AN356" s="16"/>
      <c r="AO356" s="16"/>
    </row>
    <row r="357" spans="2:41" ht="18.75" x14ac:dyDescent="0.3">
      <c r="B357" s="1"/>
      <c r="C357" s="1"/>
      <c r="D357" s="1"/>
      <c r="E357" s="1"/>
      <c r="F357" s="1"/>
      <c r="G357" s="1"/>
      <c r="H357" s="1"/>
      <c r="I357" s="1"/>
      <c r="J357" s="1"/>
      <c r="K357" s="1"/>
      <c r="L357" s="1"/>
      <c r="M357" s="1"/>
      <c r="O357" s="16"/>
      <c r="P357" s="16"/>
      <c r="Q357" s="16"/>
      <c r="R357" s="16"/>
      <c r="S357" s="16"/>
      <c r="T357" s="16"/>
      <c r="U357" s="16"/>
      <c r="V357" s="16"/>
      <c r="W357" s="16"/>
      <c r="X357" s="16"/>
      <c r="Y357" s="16"/>
      <c r="Z357" s="16"/>
      <c r="AA357" s="16"/>
      <c r="AB357" s="16"/>
      <c r="AC357" s="16"/>
      <c r="AD357" s="16"/>
      <c r="AE357" s="16"/>
      <c r="AF357" s="16"/>
      <c r="AG357" s="16"/>
      <c r="AH357" s="16"/>
      <c r="AI357" s="16"/>
      <c r="AJ357" s="16"/>
      <c r="AK357" s="16"/>
      <c r="AL357" s="16"/>
      <c r="AM357" s="16"/>
      <c r="AN357" s="16"/>
      <c r="AO357" s="16"/>
    </row>
    <row r="358" spans="2:41" ht="18.75" x14ac:dyDescent="0.3">
      <c r="B358" s="1"/>
      <c r="C358" s="1"/>
      <c r="D358" s="1"/>
      <c r="E358" s="1"/>
      <c r="F358" s="1"/>
      <c r="G358" s="1"/>
      <c r="H358" s="1"/>
      <c r="I358" s="1"/>
      <c r="J358" s="1"/>
      <c r="K358" s="1"/>
      <c r="L358" s="1"/>
      <c r="M358" s="1"/>
      <c r="O358" s="16"/>
      <c r="P358" s="16"/>
      <c r="Q358" s="16"/>
      <c r="R358" s="16"/>
      <c r="S358" s="16"/>
      <c r="T358" s="16"/>
      <c r="U358" s="16"/>
      <c r="V358" s="16"/>
      <c r="W358" s="16"/>
      <c r="X358" s="16"/>
      <c r="Y358" s="16"/>
      <c r="Z358" s="16"/>
      <c r="AA358" s="16"/>
      <c r="AB358" s="16"/>
      <c r="AC358" s="16"/>
      <c r="AD358" s="16"/>
      <c r="AE358" s="16"/>
      <c r="AF358" s="16"/>
      <c r="AG358" s="16"/>
      <c r="AH358" s="16"/>
      <c r="AI358" s="16"/>
      <c r="AJ358" s="16"/>
      <c r="AK358" s="16"/>
      <c r="AL358" s="16"/>
      <c r="AM358" s="16"/>
      <c r="AN358" s="16"/>
      <c r="AO358" s="16"/>
    </row>
    <row r="359" spans="2:41" ht="18.75" x14ac:dyDescent="0.3">
      <c r="B359" s="1"/>
      <c r="C359" s="1"/>
      <c r="D359" s="1"/>
      <c r="E359" s="1"/>
      <c r="F359" s="1"/>
      <c r="G359" s="1"/>
      <c r="H359" s="1"/>
      <c r="I359" s="1"/>
      <c r="J359" s="1"/>
      <c r="K359" s="1"/>
      <c r="L359" s="1"/>
      <c r="M359" s="1"/>
      <c r="O359" s="16"/>
      <c r="P359" s="16"/>
      <c r="Q359" s="16"/>
      <c r="R359" s="16"/>
      <c r="S359" s="16"/>
      <c r="T359" s="16"/>
      <c r="U359" s="16"/>
      <c r="V359" s="16"/>
      <c r="W359" s="16"/>
      <c r="X359" s="16"/>
      <c r="Y359" s="16"/>
      <c r="Z359" s="16"/>
      <c r="AA359" s="16"/>
      <c r="AB359" s="16"/>
      <c r="AC359" s="16"/>
      <c r="AD359" s="16"/>
      <c r="AE359" s="16"/>
      <c r="AF359" s="16"/>
      <c r="AG359" s="16"/>
      <c r="AH359" s="16"/>
      <c r="AI359" s="16"/>
      <c r="AJ359" s="16"/>
      <c r="AK359" s="16"/>
      <c r="AL359" s="16"/>
      <c r="AM359" s="16"/>
      <c r="AN359" s="16"/>
      <c r="AO359" s="16"/>
    </row>
    <row r="360" spans="2:41" ht="18.75" x14ac:dyDescent="0.3">
      <c r="B360" s="1"/>
      <c r="C360" s="1"/>
      <c r="D360" s="1"/>
      <c r="E360" s="1"/>
      <c r="F360" s="1"/>
      <c r="G360" s="1"/>
      <c r="H360" s="1"/>
      <c r="I360" s="1"/>
      <c r="J360" s="1"/>
      <c r="K360" s="1"/>
      <c r="L360" s="1"/>
      <c r="M360" s="1"/>
      <c r="O360" s="16"/>
      <c r="P360" s="16"/>
      <c r="Q360" s="16"/>
      <c r="R360" s="16"/>
      <c r="S360" s="16"/>
      <c r="T360" s="16"/>
      <c r="U360" s="16"/>
      <c r="V360" s="16"/>
      <c r="W360" s="16"/>
      <c r="X360" s="16"/>
      <c r="Y360" s="16"/>
      <c r="Z360" s="16"/>
      <c r="AA360" s="16"/>
      <c r="AB360" s="16"/>
      <c r="AC360" s="16"/>
      <c r="AD360" s="16"/>
      <c r="AE360" s="16"/>
      <c r="AF360" s="16"/>
      <c r="AG360" s="16"/>
      <c r="AH360" s="16"/>
      <c r="AI360" s="16"/>
      <c r="AJ360" s="16"/>
      <c r="AK360" s="16"/>
      <c r="AL360" s="16"/>
      <c r="AM360" s="16"/>
      <c r="AN360" s="16"/>
      <c r="AO360" s="16"/>
    </row>
    <row r="361" spans="2:41" ht="18.75" x14ac:dyDescent="0.3">
      <c r="B361" s="1"/>
      <c r="C361" s="1"/>
      <c r="D361" s="1"/>
      <c r="E361" s="1"/>
      <c r="F361" s="1"/>
      <c r="G361" s="1"/>
      <c r="H361" s="1"/>
      <c r="I361" s="1"/>
      <c r="J361" s="1"/>
      <c r="K361" s="1"/>
      <c r="L361" s="1"/>
      <c r="M361" s="1"/>
      <c r="O361" s="16"/>
      <c r="P361" s="16"/>
      <c r="Q361" s="16"/>
      <c r="R361" s="16"/>
      <c r="S361" s="16"/>
      <c r="T361" s="16"/>
      <c r="U361" s="16"/>
      <c r="V361" s="16"/>
      <c r="W361" s="16"/>
      <c r="X361" s="16"/>
      <c r="Y361" s="16"/>
      <c r="Z361" s="16"/>
      <c r="AA361" s="16"/>
      <c r="AB361" s="16"/>
      <c r="AC361" s="16"/>
      <c r="AD361" s="16"/>
      <c r="AE361" s="16"/>
      <c r="AF361" s="16"/>
      <c r="AG361" s="16"/>
      <c r="AH361" s="16"/>
      <c r="AI361" s="16"/>
      <c r="AJ361" s="16"/>
      <c r="AK361" s="16"/>
      <c r="AL361" s="16"/>
      <c r="AM361" s="16"/>
      <c r="AN361" s="16"/>
      <c r="AO361" s="16"/>
    </row>
    <row r="362" spans="2:41" ht="18.75" x14ac:dyDescent="0.3">
      <c r="B362" s="1"/>
      <c r="C362" s="1"/>
      <c r="D362" s="1"/>
      <c r="E362" s="1"/>
      <c r="F362" s="1"/>
      <c r="G362" s="1"/>
      <c r="H362" s="1"/>
      <c r="I362" s="1"/>
      <c r="J362" s="1"/>
      <c r="K362" s="1"/>
      <c r="L362" s="1"/>
      <c r="M362" s="1"/>
      <c r="O362" s="16"/>
      <c r="P362" s="16"/>
      <c r="Q362" s="16"/>
      <c r="R362" s="16"/>
      <c r="S362" s="16"/>
      <c r="T362" s="16"/>
      <c r="U362" s="16"/>
      <c r="V362" s="16"/>
      <c r="W362" s="16"/>
      <c r="X362" s="16"/>
      <c r="Y362" s="16"/>
      <c r="Z362" s="16"/>
      <c r="AA362" s="16"/>
      <c r="AB362" s="16"/>
      <c r="AC362" s="16"/>
      <c r="AD362" s="16"/>
      <c r="AE362" s="16"/>
      <c r="AF362" s="16"/>
      <c r="AG362" s="16"/>
      <c r="AH362" s="16"/>
      <c r="AI362" s="16"/>
      <c r="AJ362" s="16"/>
      <c r="AK362" s="16"/>
      <c r="AL362" s="16"/>
      <c r="AM362" s="16"/>
      <c r="AN362" s="16"/>
      <c r="AO362" s="16"/>
    </row>
    <row r="363" spans="2:41" ht="18.75" x14ac:dyDescent="0.3">
      <c r="B363" s="1"/>
      <c r="C363" s="1"/>
      <c r="D363" s="1"/>
      <c r="E363" s="1"/>
      <c r="F363" s="1"/>
      <c r="G363" s="1"/>
      <c r="H363" s="1"/>
      <c r="I363" s="1"/>
      <c r="J363" s="1"/>
      <c r="K363" s="1"/>
      <c r="L363" s="1"/>
      <c r="M363" s="1"/>
      <c r="O363" s="16"/>
      <c r="P363" s="16"/>
      <c r="Q363" s="16"/>
      <c r="R363" s="16"/>
      <c r="S363" s="16"/>
      <c r="T363" s="16"/>
      <c r="U363" s="16"/>
      <c r="V363" s="16"/>
      <c r="W363" s="16"/>
      <c r="X363" s="16"/>
      <c r="Y363" s="16"/>
      <c r="Z363" s="16"/>
      <c r="AA363" s="16"/>
      <c r="AB363" s="16"/>
      <c r="AC363" s="16"/>
      <c r="AD363" s="16"/>
      <c r="AE363" s="16"/>
      <c r="AF363" s="16"/>
      <c r="AG363" s="16"/>
      <c r="AH363" s="16"/>
      <c r="AI363" s="16"/>
      <c r="AJ363" s="16"/>
      <c r="AK363" s="16"/>
      <c r="AL363" s="16"/>
      <c r="AM363" s="16"/>
      <c r="AN363" s="16"/>
      <c r="AO363" s="16"/>
    </row>
    <row r="364" spans="2:41" ht="18.75" x14ac:dyDescent="0.3">
      <c r="B364" s="1"/>
      <c r="C364" s="1"/>
      <c r="D364" s="1"/>
      <c r="E364" s="1"/>
      <c r="F364" s="1"/>
      <c r="G364" s="1"/>
      <c r="H364" s="1"/>
      <c r="I364" s="1"/>
      <c r="J364" s="1"/>
      <c r="K364" s="1"/>
      <c r="L364" s="1"/>
      <c r="M364" s="1"/>
      <c r="O364" s="16"/>
      <c r="P364" s="16"/>
      <c r="Q364" s="16"/>
      <c r="R364" s="16"/>
      <c r="S364" s="16"/>
      <c r="T364" s="16"/>
      <c r="U364" s="16"/>
      <c r="V364" s="16"/>
      <c r="W364" s="16"/>
      <c r="X364" s="16"/>
      <c r="Y364" s="16"/>
      <c r="Z364" s="16"/>
      <c r="AA364" s="16"/>
      <c r="AB364" s="16"/>
      <c r="AC364" s="16"/>
      <c r="AD364" s="16"/>
      <c r="AE364" s="16"/>
      <c r="AF364" s="16"/>
      <c r="AG364" s="16"/>
      <c r="AH364" s="16"/>
      <c r="AI364" s="16"/>
      <c r="AJ364" s="16"/>
      <c r="AK364" s="16"/>
      <c r="AL364" s="16"/>
      <c r="AM364" s="16"/>
      <c r="AN364" s="16"/>
      <c r="AO364" s="16"/>
    </row>
    <row r="365" spans="2:41" ht="18.75" x14ac:dyDescent="0.3">
      <c r="B365" s="1"/>
      <c r="C365" s="1"/>
      <c r="D365" s="1"/>
      <c r="E365" s="1"/>
      <c r="F365" s="1"/>
      <c r="G365" s="1"/>
      <c r="H365" s="1"/>
      <c r="I365" s="1"/>
      <c r="J365" s="1"/>
      <c r="K365" s="1"/>
      <c r="L365" s="1"/>
      <c r="M365" s="1"/>
      <c r="O365" s="16"/>
      <c r="P365" s="16"/>
      <c r="Q365" s="16"/>
      <c r="R365" s="16"/>
      <c r="S365" s="16"/>
      <c r="T365" s="16"/>
      <c r="U365" s="16"/>
      <c r="V365" s="16"/>
      <c r="W365" s="16"/>
      <c r="X365" s="16"/>
      <c r="Y365" s="16"/>
      <c r="Z365" s="16"/>
      <c r="AA365" s="16"/>
      <c r="AB365" s="16"/>
      <c r="AC365" s="16"/>
      <c r="AD365" s="16"/>
      <c r="AE365" s="16"/>
      <c r="AF365" s="16"/>
      <c r="AG365" s="16"/>
      <c r="AH365" s="16"/>
      <c r="AI365" s="16"/>
      <c r="AJ365" s="16"/>
      <c r="AK365" s="16"/>
      <c r="AL365" s="16"/>
      <c r="AM365" s="16"/>
      <c r="AN365" s="16"/>
      <c r="AO365" s="16"/>
    </row>
    <row r="366" spans="2:41" ht="18.75" x14ac:dyDescent="0.3">
      <c r="B366" s="1"/>
      <c r="C366" s="1"/>
      <c r="D366" s="1"/>
      <c r="E366" s="1"/>
      <c r="F366" s="1"/>
      <c r="G366" s="1"/>
      <c r="H366" s="1"/>
      <c r="I366" s="1"/>
      <c r="J366" s="1"/>
      <c r="K366" s="1"/>
      <c r="L366" s="1"/>
      <c r="M366" s="1"/>
      <c r="O366" s="16"/>
      <c r="P366" s="16"/>
      <c r="Q366" s="16"/>
      <c r="R366" s="16"/>
      <c r="S366" s="16"/>
      <c r="T366" s="16"/>
      <c r="U366" s="16"/>
      <c r="V366" s="16"/>
      <c r="W366" s="16"/>
      <c r="X366" s="16"/>
      <c r="Y366" s="16"/>
      <c r="Z366" s="16"/>
      <c r="AA366" s="16"/>
      <c r="AB366" s="16"/>
      <c r="AC366" s="16"/>
      <c r="AD366" s="16"/>
      <c r="AE366" s="16"/>
      <c r="AF366" s="16"/>
      <c r="AG366" s="16"/>
      <c r="AH366" s="16"/>
      <c r="AI366" s="16"/>
      <c r="AJ366" s="16"/>
      <c r="AK366" s="16"/>
      <c r="AL366" s="16"/>
      <c r="AM366" s="16"/>
      <c r="AN366" s="16"/>
      <c r="AO366" s="16"/>
    </row>
    <row r="367" spans="2:41" ht="18.75" x14ac:dyDescent="0.3">
      <c r="B367" s="1"/>
      <c r="C367" s="1"/>
      <c r="D367" s="1"/>
      <c r="E367" s="1"/>
      <c r="F367" s="1"/>
      <c r="G367" s="1"/>
      <c r="H367" s="1"/>
      <c r="I367" s="1"/>
      <c r="J367" s="1"/>
      <c r="K367" s="1"/>
      <c r="L367" s="1"/>
      <c r="M367" s="1"/>
      <c r="O367" s="16"/>
      <c r="P367" s="16"/>
      <c r="Q367" s="16"/>
      <c r="R367" s="16"/>
      <c r="S367" s="16"/>
      <c r="T367" s="16"/>
      <c r="U367" s="16"/>
      <c r="V367" s="16"/>
      <c r="W367" s="16"/>
      <c r="X367" s="16"/>
      <c r="Y367" s="16"/>
      <c r="Z367" s="16"/>
      <c r="AA367" s="16"/>
      <c r="AB367" s="16"/>
      <c r="AC367" s="16"/>
      <c r="AD367" s="16"/>
      <c r="AE367" s="16"/>
      <c r="AF367" s="16"/>
      <c r="AG367" s="16"/>
      <c r="AH367" s="16"/>
      <c r="AI367" s="16"/>
      <c r="AJ367" s="16"/>
      <c r="AK367" s="16"/>
      <c r="AL367" s="16"/>
      <c r="AM367" s="16"/>
      <c r="AN367" s="16"/>
      <c r="AO367" s="16"/>
    </row>
    <row r="368" spans="2:41" ht="18.75" x14ac:dyDescent="0.3">
      <c r="B368" s="1"/>
      <c r="C368" s="1"/>
      <c r="D368" s="1"/>
      <c r="E368" s="1"/>
      <c r="F368" s="1"/>
      <c r="G368" s="1"/>
      <c r="H368" s="1"/>
      <c r="I368" s="1"/>
      <c r="J368" s="1"/>
      <c r="K368" s="1"/>
      <c r="L368" s="1"/>
      <c r="M368" s="1"/>
      <c r="O368" s="16"/>
      <c r="P368" s="16"/>
      <c r="Q368" s="16"/>
      <c r="R368" s="16"/>
      <c r="S368" s="16"/>
      <c r="T368" s="16"/>
      <c r="U368" s="16"/>
      <c r="V368" s="16"/>
      <c r="W368" s="16"/>
      <c r="X368" s="16"/>
      <c r="Y368" s="16"/>
      <c r="Z368" s="16"/>
      <c r="AA368" s="16"/>
      <c r="AB368" s="16"/>
      <c r="AC368" s="16"/>
      <c r="AD368" s="16"/>
      <c r="AE368" s="16"/>
      <c r="AF368" s="16"/>
      <c r="AG368" s="16"/>
      <c r="AH368" s="16"/>
      <c r="AI368" s="16"/>
      <c r="AJ368" s="16"/>
      <c r="AK368" s="16"/>
      <c r="AL368" s="16"/>
      <c r="AM368" s="16"/>
      <c r="AN368" s="16"/>
      <c r="AO368" s="16"/>
    </row>
    <row r="369" spans="2:41" ht="18.75" x14ac:dyDescent="0.3">
      <c r="B369" s="1"/>
      <c r="C369" s="1"/>
      <c r="D369" s="1"/>
      <c r="E369" s="1"/>
      <c r="F369" s="1"/>
      <c r="G369" s="1"/>
      <c r="H369" s="1"/>
      <c r="I369" s="1"/>
      <c r="J369" s="1"/>
      <c r="K369" s="1"/>
      <c r="L369" s="1"/>
      <c r="M369" s="1"/>
      <c r="O369" s="16"/>
      <c r="P369" s="16"/>
      <c r="Q369" s="16"/>
      <c r="R369" s="16"/>
      <c r="S369" s="16"/>
      <c r="T369" s="16"/>
      <c r="U369" s="16"/>
      <c r="V369" s="16"/>
      <c r="W369" s="16"/>
      <c r="X369" s="16"/>
      <c r="Y369" s="16"/>
      <c r="Z369" s="16"/>
      <c r="AA369" s="16"/>
      <c r="AB369" s="16"/>
      <c r="AC369" s="16"/>
      <c r="AD369" s="16"/>
      <c r="AE369" s="16"/>
      <c r="AF369" s="16"/>
      <c r="AG369" s="16"/>
      <c r="AH369" s="16"/>
      <c r="AI369" s="16"/>
      <c r="AJ369" s="16"/>
      <c r="AK369" s="16"/>
      <c r="AL369" s="16"/>
      <c r="AM369" s="16"/>
      <c r="AN369" s="16"/>
      <c r="AO369" s="16"/>
    </row>
    <row r="370" spans="2:41" ht="18.75" x14ac:dyDescent="0.3">
      <c r="B370" s="1"/>
      <c r="C370" s="1"/>
      <c r="D370" s="1"/>
      <c r="E370" s="1"/>
      <c r="F370" s="1"/>
      <c r="G370" s="1"/>
      <c r="H370" s="1"/>
      <c r="I370" s="1"/>
      <c r="J370" s="1"/>
      <c r="K370" s="1"/>
      <c r="L370" s="1"/>
      <c r="M370" s="1"/>
      <c r="O370" s="16"/>
      <c r="P370" s="16"/>
      <c r="Q370" s="16"/>
      <c r="R370" s="16"/>
      <c r="S370" s="16"/>
      <c r="T370" s="16"/>
      <c r="U370" s="16"/>
      <c r="V370" s="16"/>
      <c r="W370" s="16"/>
      <c r="X370" s="16"/>
      <c r="Y370" s="16"/>
      <c r="Z370" s="16"/>
      <c r="AA370" s="16"/>
      <c r="AB370" s="16"/>
      <c r="AC370" s="16"/>
      <c r="AD370" s="16"/>
      <c r="AE370" s="16"/>
      <c r="AF370" s="16"/>
      <c r="AG370" s="16"/>
      <c r="AH370" s="16"/>
      <c r="AI370" s="16"/>
      <c r="AJ370" s="16"/>
      <c r="AK370" s="16"/>
      <c r="AL370" s="16"/>
      <c r="AM370" s="16"/>
      <c r="AN370" s="16"/>
      <c r="AO370" s="16"/>
    </row>
    <row r="371" spans="2:41" ht="18.75" x14ac:dyDescent="0.3">
      <c r="B371" s="1"/>
      <c r="C371" s="1"/>
      <c r="D371" s="1"/>
      <c r="E371" s="1"/>
      <c r="F371" s="1"/>
      <c r="G371" s="1"/>
      <c r="H371" s="1"/>
      <c r="I371" s="1"/>
      <c r="J371" s="1"/>
      <c r="K371" s="1"/>
      <c r="L371" s="1"/>
      <c r="M371" s="1"/>
      <c r="O371" s="16"/>
      <c r="P371" s="16"/>
      <c r="Q371" s="16"/>
      <c r="R371" s="16"/>
      <c r="S371" s="16"/>
      <c r="T371" s="16"/>
      <c r="U371" s="16"/>
      <c r="V371" s="16"/>
      <c r="W371" s="16"/>
      <c r="X371" s="16"/>
      <c r="Y371" s="16"/>
      <c r="Z371" s="16"/>
      <c r="AA371" s="16"/>
      <c r="AB371" s="16"/>
      <c r="AC371" s="16"/>
      <c r="AD371" s="16"/>
      <c r="AE371" s="16"/>
      <c r="AF371" s="16"/>
      <c r="AG371" s="16"/>
      <c r="AH371" s="16"/>
      <c r="AI371" s="16"/>
      <c r="AJ371" s="16"/>
      <c r="AK371" s="16"/>
      <c r="AL371" s="16"/>
      <c r="AM371" s="16"/>
      <c r="AN371" s="16"/>
      <c r="AO371" s="16"/>
    </row>
    <row r="372" spans="2:41" ht="18.75" x14ac:dyDescent="0.3">
      <c r="B372" s="1"/>
      <c r="C372" s="1"/>
      <c r="D372" s="1"/>
      <c r="E372" s="1"/>
      <c r="F372" s="1"/>
      <c r="G372" s="1"/>
      <c r="H372" s="1"/>
      <c r="I372" s="1"/>
      <c r="J372" s="1"/>
      <c r="K372" s="1"/>
      <c r="L372" s="1"/>
      <c r="M372" s="1"/>
      <c r="O372" s="16"/>
      <c r="P372" s="16"/>
      <c r="Q372" s="16"/>
      <c r="R372" s="16"/>
      <c r="S372" s="16"/>
      <c r="T372" s="16"/>
      <c r="U372" s="16"/>
      <c r="V372" s="16"/>
      <c r="W372" s="16"/>
      <c r="X372" s="16"/>
      <c r="Y372" s="16"/>
      <c r="Z372" s="16"/>
      <c r="AA372" s="16"/>
      <c r="AB372" s="16"/>
      <c r="AC372" s="16"/>
      <c r="AD372" s="16"/>
      <c r="AE372" s="16"/>
      <c r="AF372" s="16"/>
      <c r="AG372" s="16"/>
      <c r="AH372" s="16"/>
      <c r="AI372" s="16"/>
      <c r="AJ372" s="16"/>
      <c r="AK372" s="16"/>
      <c r="AL372" s="16"/>
      <c r="AM372" s="16"/>
      <c r="AN372" s="16"/>
      <c r="AO372" s="16"/>
    </row>
    <row r="373" spans="2:41" ht="18.75" x14ac:dyDescent="0.3">
      <c r="B373" s="1"/>
      <c r="C373" s="1"/>
      <c r="D373" s="1"/>
      <c r="E373" s="1"/>
      <c r="F373" s="1"/>
      <c r="G373" s="1"/>
      <c r="H373" s="1"/>
      <c r="I373" s="1"/>
      <c r="J373" s="1"/>
      <c r="K373" s="1"/>
      <c r="L373" s="1"/>
      <c r="M373" s="1"/>
      <c r="O373" s="16"/>
      <c r="P373" s="16"/>
      <c r="Q373" s="16"/>
      <c r="R373" s="16"/>
      <c r="S373" s="16"/>
      <c r="T373" s="16"/>
      <c r="U373" s="16"/>
      <c r="V373" s="16"/>
      <c r="W373" s="16"/>
      <c r="X373" s="16"/>
      <c r="Y373" s="16"/>
      <c r="Z373" s="16"/>
      <c r="AA373" s="16"/>
      <c r="AB373" s="16"/>
      <c r="AC373" s="16"/>
      <c r="AD373" s="16"/>
      <c r="AE373" s="16"/>
      <c r="AF373" s="16"/>
      <c r="AG373" s="16"/>
      <c r="AH373" s="16"/>
      <c r="AI373" s="16"/>
      <c r="AJ373" s="16"/>
      <c r="AK373" s="16"/>
      <c r="AL373" s="16"/>
      <c r="AM373" s="16"/>
      <c r="AN373" s="16"/>
      <c r="AO373" s="16"/>
    </row>
    <row r="374" spans="2:41" ht="18.75" x14ac:dyDescent="0.3">
      <c r="B374" s="1"/>
      <c r="C374" s="1"/>
      <c r="D374" s="1"/>
      <c r="E374" s="1"/>
      <c r="F374" s="1"/>
      <c r="G374" s="1"/>
      <c r="H374" s="1"/>
      <c r="I374" s="1"/>
      <c r="J374" s="1"/>
      <c r="K374" s="1"/>
      <c r="L374" s="1"/>
      <c r="M374" s="1"/>
      <c r="O374" s="16"/>
      <c r="P374" s="16"/>
      <c r="Q374" s="16"/>
      <c r="R374" s="16"/>
      <c r="S374" s="16"/>
      <c r="T374" s="16"/>
      <c r="U374" s="16"/>
      <c r="V374" s="16"/>
      <c r="W374" s="16"/>
      <c r="X374" s="16"/>
      <c r="Y374" s="16"/>
      <c r="Z374" s="16"/>
      <c r="AA374" s="16"/>
      <c r="AB374" s="16"/>
      <c r="AC374" s="16"/>
      <c r="AD374" s="16"/>
      <c r="AE374" s="16"/>
      <c r="AF374" s="16"/>
      <c r="AG374" s="16"/>
      <c r="AH374" s="16"/>
      <c r="AI374" s="16"/>
      <c r="AJ374" s="16"/>
      <c r="AK374" s="16"/>
      <c r="AL374" s="16"/>
      <c r="AM374" s="16"/>
      <c r="AN374" s="16"/>
      <c r="AO374" s="16"/>
    </row>
    <row r="375" spans="2:41" ht="18.75" x14ac:dyDescent="0.3">
      <c r="B375" s="1"/>
      <c r="C375" s="1"/>
      <c r="D375" s="1"/>
      <c r="E375" s="1"/>
      <c r="F375" s="1"/>
      <c r="G375" s="1"/>
      <c r="H375" s="1"/>
      <c r="I375" s="1"/>
      <c r="J375" s="1"/>
      <c r="K375" s="1"/>
      <c r="L375" s="1"/>
      <c r="M375" s="1"/>
      <c r="O375" s="16"/>
      <c r="P375" s="16"/>
      <c r="Q375" s="16"/>
      <c r="R375" s="16"/>
      <c r="S375" s="16"/>
      <c r="T375" s="16"/>
      <c r="U375" s="16"/>
      <c r="V375" s="16"/>
      <c r="W375" s="16"/>
      <c r="X375" s="16"/>
      <c r="Y375" s="16"/>
      <c r="Z375" s="16"/>
      <c r="AA375" s="16"/>
      <c r="AB375" s="16"/>
      <c r="AC375" s="16"/>
      <c r="AD375" s="16"/>
      <c r="AE375" s="16"/>
      <c r="AF375" s="16"/>
      <c r="AG375" s="16"/>
      <c r="AH375" s="16"/>
      <c r="AI375" s="16"/>
      <c r="AJ375" s="16"/>
      <c r="AK375" s="16"/>
      <c r="AL375" s="16"/>
      <c r="AM375" s="16"/>
      <c r="AN375" s="16"/>
      <c r="AO375" s="16"/>
    </row>
    <row r="376" spans="2:41" ht="18.75" x14ac:dyDescent="0.3">
      <c r="B376" s="1"/>
      <c r="C376" s="1"/>
      <c r="D376" s="1"/>
      <c r="E376" s="1"/>
      <c r="F376" s="1"/>
      <c r="G376" s="1"/>
      <c r="H376" s="1"/>
      <c r="I376" s="1"/>
      <c r="J376" s="1"/>
      <c r="K376" s="1"/>
      <c r="L376" s="1"/>
      <c r="M376" s="1"/>
      <c r="O376" s="16"/>
      <c r="P376" s="16"/>
      <c r="Q376" s="16"/>
      <c r="R376" s="16"/>
      <c r="S376" s="16"/>
      <c r="T376" s="16"/>
      <c r="U376" s="16"/>
      <c r="V376" s="16"/>
      <c r="W376" s="16"/>
      <c r="X376" s="16"/>
      <c r="Y376" s="16"/>
      <c r="Z376" s="16"/>
      <c r="AA376" s="16"/>
      <c r="AB376" s="16"/>
      <c r="AC376" s="16"/>
      <c r="AD376" s="16"/>
      <c r="AE376" s="16"/>
      <c r="AF376" s="16"/>
      <c r="AG376" s="16"/>
      <c r="AH376" s="16"/>
      <c r="AI376" s="16"/>
      <c r="AJ376" s="16"/>
      <c r="AK376" s="16"/>
      <c r="AL376" s="16"/>
      <c r="AM376" s="16"/>
      <c r="AN376" s="16"/>
      <c r="AO376" s="16"/>
    </row>
    <row r="377" spans="2:41" ht="18.75" x14ac:dyDescent="0.3">
      <c r="B377" s="1"/>
      <c r="C377" s="1"/>
      <c r="D377" s="1"/>
      <c r="E377" s="1"/>
      <c r="F377" s="1"/>
      <c r="G377" s="1"/>
      <c r="H377" s="1"/>
      <c r="I377" s="1"/>
      <c r="J377" s="1"/>
      <c r="K377" s="1"/>
      <c r="L377" s="1"/>
      <c r="M377" s="1"/>
      <c r="O377" s="16"/>
      <c r="P377" s="16"/>
      <c r="Q377" s="16"/>
      <c r="R377" s="16"/>
      <c r="S377" s="16"/>
      <c r="T377" s="16"/>
      <c r="U377" s="16"/>
      <c r="V377" s="16"/>
      <c r="W377" s="16"/>
      <c r="X377" s="16"/>
      <c r="Y377" s="16"/>
      <c r="Z377" s="16"/>
      <c r="AA377" s="16"/>
      <c r="AB377" s="16"/>
      <c r="AC377" s="16"/>
      <c r="AD377" s="16"/>
      <c r="AE377" s="16"/>
      <c r="AF377" s="16"/>
      <c r="AG377" s="16"/>
      <c r="AH377" s="16"/>
      <c r="AI377" s="16"/>
      <c r="AJ377" s="16"/>
      <c r="AK377" s="16"/>
      <c r="AL377" s="16"/>
      <c r="AM377" s="16"/>
      <c r="AN377" s="16"/>
      <c r="AO377" s="16"/>
    </row>
    <row r="378" spans="2:41" ht="18.75" x14ac:dyDescent="0.3">
      <c r="B378" s="1"/>
      <c r="C378" s="1"/>
      <c r="D378" s="1"/>
      <c r="E378" s="1"/>
      <c r="F378" s="1"/>
      <c r="G378" s="1"/>
      <c r="H378" s="1"/>
      <c r="I378" s="1"/>
      <c r="J378" s="1"/>
      <c r="K378" s="1"/>
      <c r="L378" s="1"/>
      <c r="M378" s="1"/>
      <c r="O378" s="16"/>
      <c r="P378" s="16"/>
      <c r="Q378" s="16"/>
      <c r="R378" s="16"/>
      <c r="S378" s="16"/>
      <c r="T378" s="16"/>
      <c r="U378" s="16"/>
      <c r="V378" s="16"/>
      <c r="W378" s="16"/>
      <c r="X378" s="16"/>
      <c r="Y378" s="16"/>
      <c r="Z378" s="16"/>
      <c r="AA378" s="16"/>
      <c r="AB378" s="16"/>
      <c r="AC378" s="16"/>
      <c r="AD378" s="16"/>
      <c r="AE378" s="16"/>
      <c r="AF378" s="16"/>
      <c r="AG378" s="16"/>
      <c r="AH378" s="16"/>
      <c r="AI378" s="16"/>
      <c r="AJ378" s="16"/>
      <c r="AK378" s="16"/>
      <c r="AL378" s="16"/>
      <c r="AM378" s="16"/>
      <c r="AN378" s="16"/>
      <c r="AO378" s="16"/>
    </row>
    <row r="379" spans="2:41" ht="18.75" x14ac:dyDescent="0.3">
      <c r="B379" s="1"/>
      <c r="C379" s="1"/>
      <c r="D379" s="1"/>
      <c r="E379" s="1"/>
      <c r="F379" s="1"/>
      <c r="G379" s="1"/>
      <c r="H379" s="1"/>
      <c r="I379" s="1"/>
      <c r="J379" s="1"/>
      <c r="K379" s="1"/>
      <c r="L379" s="1"/>
      <c r="M379" s="1"/>
      <c r="O379" s="16"/>
      <c r="P379" s="16"/>
      <c r="Q379" s="16"/>
      <c r="R379" s="16"/>
      <c r="S379" s="16"/>
      <c r="T379" s="16"/>
      <c r="U379" s="16"/>
      <c r="V379" s="16"/>
      <c r="W379" s="16"/>
      <c r="X379" s="16"/>
      <c r="Y379" s="16"/>
      <c r="Z379" s="16"/>
      <c r="AA379" s="16"/>
      <c r="AB379" s="16"/>
      <c r="AC379" s="16"/>
      <c r="AD379" s="16"/>
      <c r="AE379" s="16"/>
      <c r="AF379" s="16"/>
      <c r="AG379" s="16"/>
      <c r="AH379" s="16"/>
      <c r="AI379" s="16"/>
      <c r="AJ379" s="16"/>
      <c r="AK379" s="16"/>
      <c r="AL379" s="16"/>
      <c r="AM379" s="16"/>
      <c r="AN379" s="16"/>
      <c r="AO379" s="16"/>
    </row>
    <row r="380" spans="2:41" ht="18.75" x14ac:dyDescent="0.3">
      <c r="B380" s="1"/>
      <c r="C380" s="1"/>
      <c r="D380" s="1"/>
      <c r="E380" s="1"/>
      <c r="F380" s="1"/>
      <c r="G380" s="1"/>
      <c r="H380" s="1"/>
      <c r="I380" s="1"/>
      <c r="J380" s="1"/>
      <c r="K380" s="1"/>
      <c r="L380" s="1"/>
      <c r="M380" s="1"/>
      <c r="O380" s="16"/>
      <c r="P380" s="16"/>
      <c r="Q380" s="16"/>
      <c r="R380" s="16"/>
      <c r="S380" s="16"/>
      <c r="T380" s="16"/>
      <c r="U380" s="16"/>
      <c r="V380" s="16"/>
      <c r="W380" s="16"/>
      <c r="X380" s="16"/>
      <c r="Y380" s="16"/>
      <c r="Z380" s="16"/>
      <c r="AA380" s="16"/>
      <c r="AB380" s="16"/>
      <c r="AC380" s="16"/>
      <c r="AD380" s="16"/>
      <c r="AE380" s="16"/>
      <c r="AF380" s="16"/>
      <c r="AG380" s="16"/>
      <c r="AH380" s="16"/>
      <c r="AI380" s="16"/>
      <c r="AJ380" s="16"/>
      <c r="AK380" s="16"/>
      <c r="AL380" s="16"/>
      <c r="AM380" s="16"/>
      <c r="AN380" s="16"/>
      <c r="AO380" s="16"/>
    </row>
    <row r="381" spans="2:41" ht="18.75" x14ac:dyDescent="0.3">
      <c r="B381" s="1"/>
      <c r="C381" s="1"/>
      <c r="D381" s="1"/>
      <c r="E381" s="1"/>
      <c r="F381" s="1"/>
      <c r="G381" s="1"/>
      <c r="H381" s="1"/>
      <c r="I381" s="1"/>
      <c r="J381" s="1"/>
      <c r="K381" s="1"/>
      <c r="L381" s="1"/>
      <c r="M381" s="1"/>
      <c r="O381" s="16"/>
      <c r="P381" s="16"/>
      <c r="Q381" s="16"/>
      <c r="R381" s="16"/>
      <c r="S381" s="16"/>
      <c r="T381" s="16"/>
      <c r="U381" s="16"/>
      <c r="V381" s="16"/>
      <c r="W381" s="16"/>
      <c r="X381" s="16"/>
      <c r="Y381" s="16"/>
      <c r="Z381" s="16"/>
      <c r="AA381" s="16"/>
      <c r="AB381" s="16"/>
      <c r="AC381" s="16"/>
      <c r="AD381" s="16"/>
      <c r="AE381" s="16"/>
      <c r="AF381" s="16"/>
      <c r="AG381" s="16"/>
      <c r="AH381" s="16"/>
      <c r="AI381" s="16"/>
      <c r="AJ381" s="16"/>
      <c r="AK381" s="16"/>
      <c r="AL381" s="16"/>
      <c r="AM381" s="16"/>
      <c r="AN381" s="16"/>
      <c r="AO381" s="16"/>
    </row>
    <row r="382" spans="2:41" ht="18.75" x14ac:dyDescent="0.3">
      <c r="B382" s="1"/>
      <c r="C382" s="1"/>
      <c r="D382" s="1"/>
      <c r="E382" s="1"/>
      <c r="F382" s="1"/>
      <c r="G382" s="1"/>
      <c r="H382" s="1"/>
      <c r="I382" s="1"/>
      <c r="J382" s="1"/>
      <c r="K382" s="1"/>
      <c r="L382" s="1"/>
      <c r="M382" s="1"/>
      <c r="O382" s="16"/>
      <c r="P382" s="16"/>
      <c r="Q382" s="16"/>
      <c r="R382" s="16"/>
      <c r="S382" s="16"/>
      <c r="T382" s="16"/>
      <c r="U382" s="16"/>
      <c r="V382" s="16"/>
      <c r="W382" s="16"/>
      <c r="X382" s="16"/>
      <c r="Y382" s="16"/>
      <c r="Z382" s="16"/>
      <c r="AA382" s="16"/>
      <c r="AB382" s="16"/>
      <c r="AC382" s="16"/>
      <c r="AD382" s="16"/>
      <c r="AE382" s="16"/>
      <c r="AF382" s="16"/>
      <c r="AG382" s="16"/>
      <c r="AH382" s="16"/>
      <c r="AI382" s="16"/>
      <c r="AJ382" s="16"/>
      <c r="AK382" s="16"/>
      <c r="AL382" s="16"/>
      <c r="AM382" s="16"/>
      <c r="AN382" s="16"/>
      <c r="AO382" s="16"/>
    </row>
    <row r="383" spans="2:41" ht="18.75" x14ac:dyDescent="0.3">
      <c r="B383" s="1"/>
      <c r="C383" s="1"/>
      <c r="D383" s="1"/>
      <c r="E383" s="1"/>
      <c r="F383" s="1"/>
      <c r="G383" s="1"/>
      <c r="H383" s="1"/>
      <c r="I383" s="1"/>
      <c r="J383" s="1"/>
      <c r="K383" s="1"/>
      <c r="L383" s="1"/>
      <c r="M383" s="1"/>
      <c r="O383" s="16"/>
      <c r="P383" s="16"/>
      <c r="Q383" s="16"/>
      <c r="R383" s="16"/>
      <c r="S383" s="16"/>
      <c r="T383" s="16"/>
      <c r="U383" s="16"/>
      <c r="V383" s="16"/>
      <c r="W383" s="16"/>
      <c r="X383" s="16"/>
      <c r="Y383" s="16"/>
      <c r="Z383" s="16"/>
      <c r="AA383" s="16"/>
      <c r="AB383" s="16"/>
      <c r="AC383" s="16"/>
      <c r="AD383" s="16"/>
      <c r="AE383" s="16"/>
      <c r="AF383" s="16"/>
      <c r="AG383" s="16"/>
      <c r="AH383" s="16"/>
      <c r="AI383" s="16"/>
      <c r="AJ383" s="16"/>
      <c r="AK383" s="16"/>
      <c r="AL383" s="16"/>
      <c r="AM383" s="16"/>
      <c r="AN383" s="16"/>
      <c r="AO383" s="16"/>
    </row>
    <row r="384" spans="2:41" ht="18.75" x14ac:dyDescent="0.3">
      <c r="B384" s="1"/>
      <c r="C384" s="1"/>
      <c r="D384" s="1"/>
      <c r="E384" s="1"/>
      <c r="F384" s="1"/>
      <c r="G384" s="1"/>
      <c r="H384" s="1"/>
      <c r="I384" s="1"/>
      <c r="J384" s="1"/>
      <c r="K384" s="1"/>
      <c r="L384" s="1"/>
      <c r="M384" s="1"/>
      <c r="O384" s="16"/>
      <c r="P384" s="16"/>
      <c r="Q384" s="16"/>
      <c r="R384" s="16"/>
      <c r="S384" s="16"/>
      <c r="T384" s="16"/>
      <c r="U384" s="16"/>
      <c r="V384" s="16"/>
      <c r="W384" s="16"/>
      <c r="X384" s="16"/>
      <c r="Y384" s="16"/>
      <c r="Z384" s="16"/>
      <c r="AA384" s="16"/>
      <c r="AB384" s="16"/>
      <c r="AC384" s="16"/>
      <c r="AD384" s="16"/>
      <c r="AE384" s="16"/>
      <c r="AF384" s="16"/>
      <c r="AG384" s="16"/>
      <c r="AH384" s="16"/>
      <c r="AI384" s="16"/>
      <c r="AJ384" s="16"/>
      <c r="AK384" s="16"/>
      <c r="AL384" s="16"/>
      <c r="AM384" s="16"/>
      <c r="AN384" s="16"/>
      <c r="AO384" s="16"/>
    </row>
    <row r="385" spans="2:41" ht="18.75" x14ac:dyDescent="0.3">
      <c r="B385" s="1"/>
      <c r="C385" s="1"/>
      <c r="D385" s="1"/>
      <c r="E385" s="1"/>
      <c r="F385" s="1"/>
      <c r="G385" s="1"/>
      <c r="H385" s="1"/>
      <c r="I385" s="1"/>
      <c r="J385" s="1"/>
      <c r="K385" s="1"/>
      <c r="L385" s="1"/>
      <c r="M385" s="1"/>
      <c r="O385" s="16"/>
      <c r="P385" s="16"/>
      <c r="Q385" s="16"/>
      <c r="R385" s="16"/>
      <c r="S385" s="16"/>
      <c r="T385" s="16"/>
      <c r="U385" s="16"/>
      <c r="V385" s="16"/>
      <c r="W385" s="16"/>
      <c r="X385" s="16"/>
      <c r="Y385" s="16"/>
      <c r="Z385" s="16"/>
      <c r="AA385" s="16"/>
      <c r="AB385" s="16"/>
      <c r="AC385" s="16"/>
      <c r="AD385" s="16"/>
      <c r="AE385" s="16"/>
      <c r="AF385" s="16"/>
      <c r="AG385" s="16"/>
      <c r="AH385" s="16"/>
      <c r="AI385" s="16"/>
      <c r="AJ385" s="16"/>
      <c r="AK385" s="16"/>
      <c r="AL385" s="16"/>
      <c r="AM385" s="16"/>
      <c r="AN385" s="16"/>
      <c r="AO385" s="16"/>
    </row>
    <row r="386" spans="2:41" ht="18.75" x14ac:dyDescent="0.3">
      <c r="B386" s="1"/>
      <c r="C386" s="1"/>
      <c r="D386" s="1"/>
      <c r="E386" s="1"/>
      <c r="F386" s="1"/>
      <c r="G386" s="1"/>
      <c r="H386" s="1"/>
      <c r="I386" s="1"/>
      <c r="J386" s="1"/>
      <c r="K386" s="1"/>
      <c r="L386" s="1"/>
      <c r="M386" s="1"/>
      <c r="O386" s="16"/>
      <c r="P386" s="16"/>
      <c r="Q386" s="16"/>
      <c r="R386" s="16"/>
      <c r="S386" s="16"/>
      <c r="T386" s="16"/>
      <c r="U386" s="16"/>
      <c r="V386" s="16"/>
      <c r="W386" s="16"/>
      <c r="X386" s="16"/>
      <c r="Y386" s="16"/>
      <c r="Z386" s="16"/>
      <c r="AA386" s="16"/>
      <c r="AB386" s="16"/>
      <c r="AC386" s="16"/>
      <c r="AD386" s="16"/>
      <c r="AE386" s="16"/>
      <c r="AF386" s="16"/>
      <c r="AG386" s="16"/>
      <c r="AH386" s="16"/>
      <c r="AI386" s="16"/>
      <c r="AJ386" s="16"/>
      <c r="AK386" s="16"/>
      <c r="AL386" s="16"/>
      <c r="AM386" s="16"/>
      <c r="AN386" s="16"/>
      <c r="AO386" s="16"/>
    </row>
    <row r="387" spans="2:41" ht="18.75" x14ac:dyDescent="0.3">
      <c r="B387" s="1"/>
      <c r="C387" s="1"/>
      <c r="D387" s="1"/>
      <c r="E387" s="1"/>
      <c r="F387" s="1"/>
      <c r="G387" s="1"/>
      <c r="H387" s="1"/>
      <c r="I387" s="1"/>
      <c r="J387" s="1"/>
      <c r="K387" s="1"/>
      <c r="L387" s="1"/>
      <c r="M387" s="1"/>
      <c r="O387" s="16"/>
      <c r="P387" s="16"/>
      <c r="Q387" s="16"/>
      <c r="R387" s="16"/>
      <c r="S387" s="16"/>
      <c r="T387" s="16"/>
      <c r="U387" s="16"/>
      <c r="V387" s="16"/>
      <c r="W387" s="16"/>
      <c r="X387" s="16"/>
      <c r="Y387" s="16"/>
      <c r="Z387" s="16"/>
      <c r="AA387" s="16"/>
      <c r="AB387" s="16"/>
      <c r="AC387" s="16"/>
      <c r="AD387" s="16"/>
      <c r="AE387" s="16"/>
      <c r="AF387" s="16"/>
      <c r="AG387" s="16"/>
      <c r="AH387" s="16"/>
      <c r="AI387" s="16"/>
      <c r="AJ387" s="16"/>
      <c r="AK387" s="16"/>
      <c r="AL387" s="16"/>
      <c r="AM387" s="16"/>
      <c r="AN387" s="16"/>
      <c r="AO387" s="16"/>
    </row>
    <row r="388" spans="2:41" ht="18.75" x14ac:dyDescent="0.3">
      <c r="B388" s="1"/>
      <c r="C388" s="1"/>
      <c r="D388" s="1"/>
      <c r="E388" s="1"/>
      <c r="F388" s="1"/>
      <c r="G388" s="1"/>
      <c r="H388" s="1"/>
      <c r="I388" s="1"/>
      <c r="J388" s="1"/>
      <c r="K388" s="1"/>
      <c r="L388" s="1"/>
      <c r="M388" s="1"/>
      <c r="O388" s="16"/>
      <c r="P388" s="16"/>
      <c r="Q388" s="16"/>
      <c r="R388" s="16"/>
      <c r="S388" s="16"/>
      <c r="T388" s="16"/>
      <c r="U388" s="16"/>
      <c r="V388" s="16"/>
      <c r="W388" s="16"/>
      <c r="X388" s="16"/>
      <c r="Y388" s="16"/>
      <c r="Z388" s="16"/>
      <c r="AA388" s="16"/>
      <c r="AB388" s="16"/>
      <c r="AC388" s="16"/>
      <c r="AD388" s="16"/>
      <c r="AE388" s="16"/>
      <c r="AF388" s="16"/>
      <c r="AG388" s="16"/>
      <c r="AH388" s="16"/>
      <c r="AI388" s="16"/>
      <c r="AJ388" s="16"/>
      <c r="AK388" s="16"/>
      <c r="AL388" s="16"/>
      <c r="AM388" s="16"/>
      <c r="AN388" s="16"/>
      <c r="AO388" s="16"/>
    </row>
    <row r="389" spans="2:41" ht="18.75" x14ac:dyDescent="0.3">
      <c r="B389" s="1"/>
      <c r="C389" s="1"/>
      <c r="D389" s="1"/>
      <c r="E389" s="1"/>
      <c r="F389" s="1"/>
      <c r="G389" s="1"/>
      <c r="H389" s="1"/>
      <c r="I389" s="1"/>
      <c r="J389" s="1"/>
      <c r="K389" s="1"/>
      <c r="L389" s="1"/>
      <c r="M389" s="1"/>
      <c r="O389" s="16"/>
      <c r="P389" s="16"/>
      <c r="Q389" s="16"/>
      <c r="R389" s="16"/>
      <c r="S389" s="16"/>
      <c r="T389" s="16"/>
      <c r="U389" s="16"/>
      <c r="V389" s="16"/>
      <c r="W389" s="16"/>
      <c r="X389" s="16"/>
      <c r="Y389" s="16"/>
      <c r="Z389" s="16"/>
      <c r="AA389" s="16"/>
      <c r="AB389" s="16"/>
      <c r="AC389" s="16"/>
      <c r="AD389" s="16"/>
      <c r="AE389" s="16"/>
      <c r="AF389" s="16"/>
      <c r="AG389" s="16"/>
      <c r="AH389" s="16"/>
      <c r="AI389" s="16"/>
      <c r="AJ389" s="16"/>
      <c r="AK389" s="16"/>
      <c r="AL389" s="16"/>
      <c r="AM389" s="16"/>
      <c r="AN389" s="16"/>
      <c r="AO389" s="16"/>
    </row>
    <row r="390" spans="2:41" ht="18.75" x14ac:dyDescent="0.3">
      <c r="B390" s="1"/>
      <c r="C390" s="1"/>
      <c r="D390" s="1"/>
      <c r="E390" s="1"/>
      <c r="F390" s="1"/>
      <c r="G390" s="1"/>
      <c r="H390" s="1"/>
      <c r="I390" s="1"/>
      <c r="J390" s="1"/>
      <c r="K390" s="1"/>
      <c r="L390" s="1"/>
      <c r="M390" s="1"/>
      <c r="O390" s="16"/>
      <c r="P390" s="16"/>
      <c r="Q390" s="16"/>
      <c r="R390" s="16"/>
      <c r="S390" s="16"/>
      <c r="T390" s="16"/>
      <c r="U390" s="16"/>
      <c r="V390" s="16"/>
      <c r="W390" s="16"/>
      <c r="X390" s="16"/>
      <c r="Y390" s="16"/>
      <c r="Z390" s="16"/>
      <c r="AA390" s="16"/>
      <c r="AB390" s="16"/>
      <c r="AC390" s="16"/>
      <c r="AD390" s="16"/>
      <c r="AE390" s="16"/>
      <c r="AF390" s="16"/>
      <c r="AG390" s="16"/>
      <c r="AH390" s="16"/>
      <c r="AI390" s="16"/>
      <c r="AJ390" s="16"/>
      <c r="AK390" s="16"/>
      <c r="AL390" s="16"/>
      <c r="AM390" s="16"/>
      <c r="AN390" s="16"/>
      <c r="AO390" s="16"/>
    </row>
    <row r="391" spans="2:41" ht="18.75" x14ac:dyDescent="0.3">
      <c r="B391" s="1"/>
      <c r="C391" s="1"/>
      <c r="D391" s="1"/>
      <c r="E391" s="1"/>
      <c r="F391" s="1"/>
      <c r="G391" s="1"/>
      <c r="H391" s="1"/>
      <c r="I391" s="1"/>
      <c r="J391" s="1"/>
      <c r="K391" s="1"/>
      <c r="L391" s="1"/>
      <c r="M391" s="1"/>
      <c r="O391" s="16"/>
      <c r="P391" s="16"/>
      <c r="Q391" s="16"/>
      <c r="R391" s="16"/>
      <c r="S391" s="16"/>
      <c r="T391" s="16"/>
      <c r="U391" s="16"/>
      <c r="V391" s="16"/>
      <c r="W391" s="16"/>
      <c r="X391" s="16"/>
      <c r="Y391" s="16"/>
      <c r="Z391" s="16"/>
      <c r="AA391" s="16"/>
      <c r="AB391" s="16"/>
      <c r="AC391" s="16"/>
      <c r="AD391" s="16"/>
      <c r="AE391" s="16"/>
      <c r="AF391" s="16"/>
      <c r="AG391" s="16"/>
      <c r="AH391" s="16"/>
      <c r="AI391" s="16"/>
      <c r="AJ391" s="16"/>
      <c r="AK391" s="16"/>
      <c r="AL391" s="16"/>
      <c r="AM391" s="16"/>
      <c r="AN391" s="16"/>
      <c r="AO391" s="16"/>
    </row>
    <row r="392" spans="2:41" ht="18.75" x14ac:dyDescent="0.3">
      <c r="B392" s="1"/>
      <c r="C392" s="1"/>
      <c r="D392" s="1"/>
      <c r="E392" s="1"/>
      <c r="F392" s="1"/>
      <c r="G392" s="1"/>
      <c r="H392" s="1"/>
      <c r="I392" s="1"/>
      <c r="J392" s="1"/>
      <c r="K392" s="1"/>
      <c r="L392" s="1"/>
      <c r="M392" s="1"/>
      <c r="O392" s="16"/>
      <c r="P392" s="16"/>
      <c r="Q392" s="16"/>
      <c r="R392" s="16"/>
      <c r="S392" s="16"/>
      <c r="T392" s="16"/>
      <c r="U392" s="16"/>
      <c r="V392" s="16"/>
      <c r="W392" s="16"/>
      <c r="X392" s="16"/>
      <c r="Y392" s="16"/>
      <c r="Z392" s="16"/>
      <c r="AA392" s="16"/>
      <c r="AB392" s="16"/>
      <c r="AC392" s="16"/>
      <c r="AD392" s="16"/>
      <c r="AE392" s="16"/>
      <c r="AF392" s="16"/>
      <c r="AG392" s="16"/>
      <c r="AH392" s="16"/>
      <c r="AI392" s="16"/>
      <c r="AJ392" s="16"/>
      <c r="AK392" s="16"/>
      <c r="AL392" s="16"/>
      <c r="AM392" s="16"/>
      <c r="AN392" s="16"/>
      <c r="AO392" s="16"/>
    </row>
    <row r="393" spans="2:41" ht="18.75" x14ac:dyDescent="0.3">
      <c r="B393" s="1"/>
      <c r="C393" s="1"/>
      <c r="D393" s="1"/>
      <c r="E393" s="1"/>
      <c r="F393" s="1"/>
      <c r="G393" s="1"/>
      <c r="H393" s="1"/>
      <c r="I393" s="1"/>
      <c r="J393" s="1"/>
      <c r="K393" s="1"/>
      <c r="L393" s="1"/>
      <c r="M393" s="1"/>
      <c r="O393" s="16"/>
      <c r="P393" s="16"/>
      <c r="Q393" s="16"/>
      <c r="R393" s="16"/>
      <c r="S393" s="16"/>
      <c r="T393" s="16"/>
      <c r="U393" s="16"/>
      <c r="V393" s="16"/>
      <c r="W393" s="16"/>
      <c r="X393" s="16"/>
      <c r="Y393" s="16"/>
      <c r="Z393" s="16"/>
      <c r="AA393" s="16"/>
      <c r="AB393" s="16"/>
      <c r="AC393" s="16"/>
      <c r="AD393" s="16"/>
      <c r="AE393" s="16"/>
      <c r="AF393" s="16"/>
      <c r="AG393" s="16"/>
      <c r="AH393" s="16"/>
      <c r="AI393" s="16"/>
      <c r="AJ393" s="16"/>
      <c r="AK393" s="16"/>
      <c r="AL393" s="16"/>
      <c r="AM393" s="16"/>
      <c r="AN393" s="16"/>
      <c r="AO393" s="16"/>
    </row>
    <row r="394" spans="2:41" ht="18.75" x14ac:dyDescent="0.3">
      <c r="B394" s="1"/>
      <c r="C394" s="1"/>
      <c r="D394" s="1"/>
      <c r="E394" s="1"/>
      <c r="F394" s="1"/>
      <c r="G394" s="1"/>
      <c r="H394" s="1"/>
      <c r="I394" s="1"/>
      <c r="J394" s="1"/>
      <c r="K394" s="1"/>
      <c r="L394" s="1"/>
      <c r="M394" s="1"/>
      <c r="O394" s="16"/>
      <c r="P394" s="16"/>
      <c r="Q394" s="16"/>
      <c r="R394" s="16"/>
      <c r="S394" s="16"/>
      <c r="T394" s="16"/>
      <c r="U394" s="16"/>
      <c r="V394" s="16"/>
      <c r="W394" s="16"/>
      <c r="X394" s="16"/>
      <c r="Y394" s="16"/>
      <c r="Z394" s="16"/>
      <c r="AA394" s="16"/>
      <c r="AB394" s="16"/>
      <c r="AC394" s="16"/>
      <c r="AD394" s="16"/>
      <c r="AE394" s="16"/>
      <c r="AF394" s="16"/>
      <c r="AG394" s="16"/>
      <c r="AH394" s="16"/>
      <c r="AI394" s="16"/>
      <c r="AJ394" s="16"/>
      <c r="AK394" s="16"/>
      <c r="AL394" s="16"/>
      <c r="AM394" s="16"/>
      <c r="AN394" s="16"/>
      <c r="AO394" s="16"/>
    </row>
    <row r="395" spans="2:41" ht="18.75" x14ac:dyDescent="0.3">
      <c r="B395" s="1"/>
      <c r="C395" s="1"/>
      <c r="D395" s="1"/>
      <c r="E395" s="1"/>
      <c r="F395" s="1"/>
      <c r="G395" s="1"/>
      <c r="H395" s="1"/>
      <c r="I395" s="1"/>
      <c r="J395" s="1"/>
      <c r="K395" s="1"/>
      <c r="L395" s="1"/>
      <c r="M395" s="1"/>
      <c r="O395" s="16"/>
      <c r="P395" s="16"/>
      <c r="Q395" s="16"/>
      <c r="R395" s="16"/>
      <c r="S395" s="16"/>
      <c r="T395" s="16"/>
      <c r="U395" s="16"/>
      <c r="V395" s="16"/>
      <c r="W395" s="16"/>
      <c r="X395" s="16"/>
      <c r="Y395" s="16"/>
      <c r="Z395" s="16"/>
      <c r="AA395" s="16"/>
      <c r="AB395" s="16"/>
      <c r="AC395" s="16"/>
      <c r="AD395" s="16"/>
      <c r="AE395" s="16"/>
      <c r="AF395" s="16"/>
      <c r="AG395" s="16"/>
      <c r="AH395" s="16"/>
      <c r="AI395" s="16"/>
      <c r="AJ395" s="16"/>
      <c r="AK395" s="16"/>
      <c r="AL395" s="16"/>
      <c r="AM395" s="16"/>
      <c r="AN395" s="16"/>
      <c r="AO395" s="16"/>
    </row>
    <row r="396" spans="2:41" ht="18.75" x14ac:dyDescent="0.3">
      <c r="B396" s="1"/>
      <c r="C396" s="1"/>
      <c r="D396" s="1"/>
      <c r="E396" s="1"/>
      <c r="F396" s="1"/>
      <c r="G396" s="1"/>
      <c r="H396" s="1"/>
      <c r="I396" s="1"/>
      <c r="J396" s="1"/>
      <c r="K396" s="1"/>
      <c r="L396" s="1"/>
      <c r="M396" s="1"/>
      <c r="O396" s="16"/>
      <c r="P396" s="16"/>
      <c r="Q396" s="16"/>
      <c r="R396" s="16"/>
      <c r="S396" s="16"/>
      <c r="T396" s="16"/>
      <c r="U396" s="16"/>
      <c r="V396" s="16"/>
      <c r="W396" s="16"/>
      <c r="X396" s="16"/>
      <c r="Y396" s="16"/>
      <c r="Z396" s="16"/>
      <c r="AA396" s="16"/>
      <c r="AB396" s="16"/>
      <c r="AC396" s="16"/>
      <c r="AD396" s="16"/>
      <c r="AE396" s="16"/>
      <c r="AF396" s="16"/>
      <c r="AG396" s="16"/>
      <c r="AH396" s="16"/>
      <c r="AI396" s="16"/>
      <c r="AJ396" s="16"/>
      <c r="AK396" s="16"/>
      <c r="AL396" s="16"/>
      <c r="AM396" s="16"/>
      <c r="AN396" s="16"/>
      <c r="AO396" s="16"/>
    </row>
    <row r="397" spans="2:41" ht="18.75" x14ac:dyDescent="0.3">
      <c r="B397" s="1"/>
      <c r="C397" s="1"/>
      <c r="D397" s="1"/>
      <c r="E397" s="1"/>
      <c r="F397" s="1"/>
      <c r="G397" s="1"/>
      <c r="H397" s="1"/>
      <c r="I397" s="1"/>
      <c r="J397" s="1"/>
      <c r="K397" s="1"/>
      <c r="L397" s="1"/>
      <c r="M397" s="1"/>
      <c r="O397" s="16"/>
      <c r="P397" s="16"/>
      <c r="Q397" s="16"/>
      <c r="R397" s="16"/>
      <c r="S397" s="16"/>
      <c r="T397" s="16"/>
      <c r="U397" s="16"/>
      <c r="V397" s="16"/>
      <c r="W397" s="16"/>
      <c r="X397" s="16"/>
      <c r="Y397" s="16"/>
      <c r="Z397" s="16"/>
      <c r="AA397" s="16"/>
      <c r="AB397" s="16"/>
      <c r="AC397" s="16"/>
      <c r="AD397" s="16"/>
      <c r="AE397" s="16"/>
      <c r="AF397" s="16"/>
      <c r="AG397" s="16"/>
      <c r="AH397" s="16"/>
      <c r="AI397" s="16"/>
      <c r="AJ397" s="16"/>
      <c r="AK397" s="16"/>
      <c r="AL397" s="16"/>
      <c r="AM397" s="16"/>
      <c r="AN397" s="16"/>
      <c r="AO397" s="16"/>
    </row>
    <row r="398" spans="2:41" ht="18.75" x14ac:dyDescent="0.3">
      <c r="B398" s="1"/>
      <c r="C398" s="1"/>
      <c r="D398" s="1"/>
      <c r="E398" s="1"/>
      <c r="F398" s="1"/>
      <c r="G398" s="1"/>
      <c r="H398" s="1"/>
      <c r="I398" s="1"/>
      <c r="J398" s="1"/>
      <c r="K398" s="1"/>
      <c r="L398" s="1"/>
      <c r="M398" s="1"/>
      <c r="O398" s="16"/>
      <c r="P398" s="16"/>
      <c r="Q398" s="16"/>
      <c r="R398" s="16"/>
      <c r="S398" s="16"/>
      <c r="T398" s="16"/>
      <c r="U398" s="16"/>
      <c r="V398" s="16"/>
      <c r="W398" s="16"/>
      <c r="X398" s="16"/>
      <c r="Y398" s="16"/>
      <c r="Z398" s="16"/>
      <c r="AA398" s="16"/>
      <c r="AB398" s="16"/>
      <c r="AC398" s="16"/>
      <c r="AD398" s="16"/>
      <c r="AE398" s="16"/>
      <c r="AF398" s="16"/>
      <c r="AG398" s="16"/>
      <c r="AH398" s="16"/>
      <c r="AI398" s="16"/>
      <c r="AJ398" s="16"/>
      <c r="AK398" s="16"/>
      <c r="AL398" s="16"/>
      <c r="AM398" s="16"/>
      <c r="AN398" s="16"/>
      <c r="AO398" s="16"/>
    </row>
    <row r="399" spans="2:41" ht="18.75" x14ac:dyDescent="0.3">
      <c r="B399" s="1"/>
      <c r="C399" s="1"/>
      <c r="D399" s="1"/>
      <c r="E399" s="1"/>
      <c r="F399" s="1"/>
      <c r="G399" s="1"/>
      <c r="H399" s="1"/>
      <c r="I399" s="1"/>
      <c r="J399" s="1"/>
      <c r="K399" s="1"/>
      <c r="L399" s="1"/>
      <c r="M399" s="1"/>
      <c r="O399" s="16"/>
      <c r="P399" s="16"/>
      <c r="Q399" s="16"/>
      <c r="R399" s="16"/>
      <c r="S399" s="16"/>
      <c r="T399" s="16"/>
      <c r="U399" s="16"/>
      <c r="V399" s="16"/>
      <c r="W399" s="16"/>
      <c r="X399" s="16"/>
      <c r="Y399" s="16"/>
      <c r="Z399" s="16"/>
      <c r="AA399" s="16"/>
      <c r="AB399" s="16"/>
      <c r="AC399" s="16"/>
      <c r="AD399" s="16"/>
      <c r="AE399" s="16"/>
      <c r="AF399" s="16"/>
      <c r="AG399" s="16"/>
      <c r="AH399" s="16"/>
      <c r="AI399" s="16"/>
      <c r="AJ399" s="16"/>
      <c r="AK399" s="16"/>
      <c r="AL399" s="16"/>
      <c r="AM399" s="16"/>
      <c r="AN399" s="16"/>
      <c r="AO399" s="16"/>
    </row>
    <row r="400" spans="2:41" ht="18.75" x14ac:dyDescent="0.3">
      <c r="B400" s="1"/>
      <c r="C400" s="1"/>
      <c r="D400" s="1"/>
      <c r="E400" s="1"/>
      <c r="F400" s="1"/>
      <c r="G400" s="1"/>
      <c r="H400" s="1"/>
      <c r="I400" s="1"/>
      <c r="J400" s="1"/>
      <c r="K400" s="1"/>
      <c r="L400" s="1"/>
      <c r="M400" s="1"/>
      <c r="O400" s="16"/>
      <c r="P400" s="16"/>
      <c r="Q400" s="16"/>
      <c r="R400" s="16"/>
      <c r="S400" s="16"/>
      <c r="T400" s="16"/>
      <c r="U400" s="16"/>
      <c r="V400" s="16"/>
      <c r="W400" s="16"/>
      <c r="X400" s="16"/>
      <c r="Y400" s="16"/>
      <c r="Z400" s="16"/>
      <c r="AA400" s="16"/>
      <c r="AB400" s="16"/>
      <c r="AC400" s="16"/>
      <c r="AD400" s="16"/>
      <c r="AE400" s="16"/>
      <c r="AF400" s="16"/>
      <c r="AG400" s="16"/>
      <c r="AH400" s="16"/>
      <c r="AI400" s="16"/>
      <c r="AJ400" s="16"/>
      <c r="AK400" s="16"/>
      <c r="AL400" s="16"/>
      <c r="AM400" s="16"/>
      <c r="AN400" s="16"/>
      <c r="AO400" s="16"/>
    </row>
    <row r="401" spans="2:41" ht="18.75" x14ac:dyDescent="0.3">
      <c r="B401" s="1"/>
      <c r="C401" s="1"/>
      <c r="D401" s="1"/>
      <c r="E401" s="1"/>
      <c r="F401" s="1"/>
      <c r="G401" s="1"/>
      <c r="H401" s="1"/>
      <c r="I401" s="1"/>
      <c r="J401" s="1"/>
      <c r="K401" s="1"/>
      <c r="L401" s="1"/>
      <c r="M401" s="1"/>
      <c r="O401" s="16"/>
      <c r="P401" s="16"/>
      <c r="Q401" s="16"/>
      <c r="R401" s="16"/>
      <c r="S401" s="16"/>
      <c r="T401" s="16"/>
      <c r="U401" s="16"/>
      <c r="V401" s="16"/>
      <c r="W401" s="16"/>
      <c r="X401" s="16"/>
      <c r="Y401" s="16"/>
      <c r="Z401" s="16"/>
      <c r="AA401" s="16"/>
      <c r="AB401" s="16"/>
      <c r="AC401" s="16"/>
      <c r="AD401" s="16"/>
      <c r="AE401" s="16"/>
      <c r="AF401" s="16"/>
      <c r="AG401" s="16"/>
      <c r="AH401" s="16"/>
      <c r="AI401" s="16"/>
      <c r="AJ401" s="16"/>
      <c r="AK401" s="16"/>
      <c r="AL401" s="16"/>
      <c r="AM401" s="16"/>
      <c r="AN401" s="16"/>
      <c r="AO401" s="16"/>
    </row>
    <row r="402" spans="2:41" ht="18.75" x14ac:dyDescent="0.3">
      <c r="B402" s="1"/>
      <c r="C402" s="1"/>
      <c r="D402" s="1"/>
      <c r="E402" s="1"/>
      <c r="F402" s="1"/>
      <c r="G402" s="1"/>
      <c r="H402" s="1"/>
      <c r="I402" s="1"/>
      <c r="J402" s="1"/>
      <c r="K402" s="1"/>
      <c r="L402" s="1"/>
      <c r="M402" s="1"/>
      <c r="O402" s="16"/>
      <c r="P402" s="16"/>
      <c r="Q402" s="16"/>
      <c r="R402" s="16"/>
      <c r="S402" s="16"/>
      <c r="T402" s="16"/>
      <c r="U402" s="16"/>
      <c r="V402" s="16"/>
      <c r="W402" s="16"/>
      <c r="X402" s="16"/>
      <c r="Y402" s="16"/>
      <c r="Z402" s="16"/>
      <c r="AA402" s="16"/>
      <c r="AB402" s="16"/>
      <c r="AC402" s="16"/>
      <c r="AD402" s="16"/>
      <c r="AE402" s="16"/>
      <c r="AF402" s="16"/>
      <c r="AG402" s="16"/>
      <c r="AH402" s="16"/>
      <c r="AI402" s="16"/>
      <c r="AJ402" s="16"/>
      <c r="AK402" s="16"/>
      <c r="AL402" s="16"/>
      <c r="AM402" s="16"/>
      <c r="AN402" s="16"/>
      <c r="AO402" s="16"/>
    </row>
    <row r="403" spans="2:41" ht="18.75" x14ac:dyDescent="0.3">
      <c r="B403" s="1"/>
      <c r="C403" s="1"/>
      <c r="D403" s="1"/>
      <c r="E403" s="1"/>
      <c r="F403" s="1"/>
      <c r="G403" s="1"/>
      <c r="H403" s="1"/>
      <c r="I403" s="1"/>
      <c r="J403" s="1"/>
      <c r="K403" s="1"/>
      <c r="L403" s="1"/>
      <c r="M403" s="1"/>
      <c r="O403" s="16"/>
      <c r="P403" s="16"/>
      <c r="Q403" s="16"/>
      <c r="R403" s="16"/>
      <c r="S403" s="16"/>
      <c r="T403" s="16"/>
      <c r="U403" s="16"/>
      <c r="V403" s="16"/>
      <c r="W403" s="16"/>
      <c r="X403" s="16"/>
      <c r="Y403" s="16"/>
      <c r="Z403" s="16"/>
      <c r="AA403" s="16"/>
      <c r="AB403" s="16"/>
      <c r="AC403" s="16"/>
      <c r="AD403" s="16"/>
      <c r="AE403" s="16"/>
      <c r="AF403" s="16"/>
      <c r="AG403" s="16"/>
      <c r="AH403" s="16"/>
      <c r="AI403" s="16"/>
      <c r="AJ403" s="16"/>
      <c r="AK403" s="16"/>
      <c r="AL403" s="16"/>
      <c r="AM403" s="16"/>
      <c r="AN403" s="16"/>
      <c r="AO403" s="16"/>
    </row>
    <row r="404" spans="2:41" ht="18.75" x14ac:dyDescent="0.3">
      <c r="B404" s="1"/>
      <c r="C404" s="1"/>
      <c r="D404" s="1"/>
      <c r="E404" s="1"/>
      <c r="F404" s="1"/>
      <c r="G404" s="1"/>
      <c r="H404" s="1"/>
      <c r="I404" s="1"/>
      <c r="J404" s="1"/>
      <c r="K404" s="1"/>
      <c r="L404" s="1"/>
      <c r="M404" s="1"/>
      <c r="O404" s="16"/>
      <c r="P404" s="16"/>
      <c r="Q404" s="16"/>
      <c r="R404" s="16"/>
      <c r="S404" s="16"/>
      <c r="T404" s="16"/>
      <c r="U404" s="16"/>
      <c r="V404" s="16"/>
      <c r="W404" s="16"/>
      <c r="X404" s="16"/>
      <c r="Y404" s="16"/>
      <c r="Z404" s="16"/>
      <c r="AA404" s="16"/>
      <c r="AB404" s="16"/>
      <c r="AC404" s="16"/>
      <c r="AD404" s="16"/>
      <c r="AE404" s="16"/>
      <c r="AF404" s="16"/>
      <c r="AG404" s="16"/>
      <c r="AH404" s="16"/>
      <c r="AI404" s="16"/>
      <c r="AJ404" s="16"/>
      <c r="AK404" s="16"/>
      <c r="AL404" s="16"/>
      <c r="AM404" s="16"/>
      <c r="AN404" s="16"/>
      <c r="AO404" s="16"/>
    </row>
    <row r="405" spans="2:41" ht="18.75" x14ac:dyDescent="0.3">
      <c r="B405" s="1"/>
      <c r="C405" s="1"/>
      <c r="D405" s="1"/>
      <c r="E405" s="1"/>
      <c r="F405" s="1"/>
      <c r="G405" s="1"/>
      <c r="H405" s="1"/>
      <c r="I405" s="1"/>
      <c r="J405" s="1"/>
      <c r="K405" s="1"/>
      <c r="L405" s="1"/>
      <c r="M405" s="1"/>
      <c r="O405" s="16"/>
      <c r="P405" s="16"/>
      <c r="Q405" s="16"/>
      <c r="R405" s="16"/>
      <c r="S405" s="16"/>
      <c r="T405" s="16"/>
      <c r="U405" s="16"/>
      <c r="V405" s="16"/>
      <c r="W405" s="16"/>
      <c r="X405" s="16"/>
      <c r="Y405" s="16"/>
      <c r="Z405" s="16"/>
      <c r="AA405" s="16"/>
      <c r="AB405" s="16"/>
      <c r="AC405" s="16"/>
      <c r="AD405" s="16"/>
      <c r="AE405" s="16"/>
      <c r="AF405" s="16"/>
      <c r="AG405" s="16"/>
      <c r="AH405" s="16"/>
      <c r="AI405" s="16"/>
      <c r="AJ405" s="16"/>
      <c r="AK405" s="16"/>
      <c r="AL405" s="16"/>
      <c r="AM405" s="16"/>
      <c r="AN405" s="16"/>
      <c r="AO405" s="16"/>
    </row>
    <row r="406" spans="2:41" ht="18.75" x14ac:dyDescent="0.3">
      <c r="B406" s="1"/>
      <c r="C406" s="1"/>
      <c r="D406" s="1"/>
      <c r="E406" s="1"/>
      <c r="F406" s="1"/>
      <c r="G406" s="1"/>
      <c r="H406" s="1"/>
      <c r="I406" s="1"/>
      <c r="J406" s="1"/>
      <c r="K406" s="1"/>
      <c r="L406" s="1"/>
      <c r="M406" s="1"/>
      <c r="O406" s="16"/>
      <c r="P406" s="16"/>
      <c r="Q406" s="16"/>
      <c r="R406" s="16"/>
      <c r="S406" s="16"/>
      <c r="T406" s="16"/>
      <c r="U406" s="16"/>
      <c r="V406" s="16"/>
      <c r="W406" s="16"/>
      <c r="X406" s="16"/>
      <c r="Y406" s="16"/>
      <c r="Z406" s="16"/>
      <c r="AA406" s="16"/>
      <c r="AB406" s="16"/>
      <c r="AC406" s="16"/>
      <c r="AD406" s="16"/>
      <c r="AE406" s="16"/>
      <c r="AF406" s="16"/>
      <c r="AG406" s="16"/>
      <c r="AH406" s="16"/>
      <c r="AI406" s="16"/>
      <c r="AJ406" s="16"/>
      <c r="AK406" s="16"/>
      <c r="AL406" s="16"/>
      <c r="AM406" s="16"/>
      <c r="AN406" s="16"/>
      <c r="AO406" s="16"/>
    </row>
    <row r="407" spans="2:41" ht="18.75" x14ac:dyDescent="0.3">
      <c r="B407" s="1"/>
      <c r="C407" s="1"/>
      <c r="D407" s="1"/>
      <c r="E407" s="1"/>
      <c r="F407" s="1"/>
      <c r="G407" s="1"/>
      <c r="H407" s="1"/>
      <c r="I407" s="1"/>
      <c r="J407" s="1"/>
      <c r="K407" s="1"/>
      <c r="L407" s="1"/>
      <c r="M407" s="1"/>
      <c r="O407" s="16"/>
      <c r="P407" s="16"/>
      <c r="Q407" s="16"/>
      <c r="R407" s="16"/>
      <c r="S407" s="16"/>
      <c r="T407" s="16"/>
      <c r="U407" s="16"/>
      <c r="V407" s="16"/>
      <c r="W407" s="16"/>
      <c r="X407" s="16"/>
      <c r="Y407" s="16"/>
      <c r="Z407" s="16"/>
      <c r="AA407" s="16"/>
      <c r="AB407" s="16"/>
      <c r="AC407" s="16"/>
      <c r="AD407" s="16"/>
      <c r="AE407" s="16"/>
      <c r="AF407" s="16"/>
      <c r="AG407" s="16"/>
      <c r="AH407" s="16"/>
      <c r="AI407" s="16"/>
      <c r="AJ407" s="16"/>
      <c r="AK407" s="16"/>
      <c r="AL407" s="16"/>
      <c r="AM407" s="16"/>
      <c r="AN407" s="16"/>
      <c r="AO407" s="16"/>
    </row>
    <row r="408" spans="2:41" ht="18.75" x14ac:dyDescent="0.3">
      <c r="B408" s="1"/>
      <c r="C408" s="1"/>
      <c r="D408" s="1"/>
      <c r="E408" s="1"/>
      <c r="F408" s="1"/>
      <c r="G408" s="1"/>
      <c r="H408" s="1"/>
      <c r="I408" s="1"/>
      <c r="J408" s="1"/>
      <c r="K408" s="1"/>
      <c r="L408" s="1"/>
      <c r="M408" s="1"/>
      <c r="O408" s="16"/>
      <c r="P408" s="16"/>
      <c r="Q408" s="16"/>
      <c r="R408" s="16"/>
      <c r="S408" s="16"/>
      <c r="T408" s="16"/>
      <c r="U408" s="16"/>
      <c r="V408" s="16"/>
      <c r="W408" s="16"/>
      <c r="X408" s="16"/>
      <c r="Y408" s="16"/>
      <c r="Z408" s="16"/>
      <c r="AA408" s="16"/>
      <c r="AB408" s="16"/>
      <c r="AC408" s="16"/>
      <c r="AD408" s="16"/>
      <c r="AE408" s="16"/>
      <c r="AF408" s="16"/>
      <c r="AG408" s="16"/>
      <c r="AH408" s="16"/>
      <c r="AI408" s="16"/>
      <c r="AJ408" s="16"/>
      <c r="AK408" s="16"/>
      <c r="AL408" s="16"/>
      <c r="AM408" s="16"/>
      <c r="AN408" s="16"/>
      <c r="AO408" s="16"/>
    </row>
    <row r="409" spans="2:41" ht="18.75" x14ac:dyDescent="0.3">
      <c r="B409" s="1"/>
      <c r="C409" s="1"/>
      <c r="D409" s="1"/>
      <c r="E409" s="1"/>
      <c r="F409" s="1"/>
      <c r="G409" s="1"/>
      <c r="H409" s="1"/>
      <c r="I409" s="1"/>
      <c r="J409" s="1"/>
      <c r="K409" s="1"/>
      <c r="L409" s="1"/>
      <c r="M409" s="1"/>
      <c r="O409" s="16"/>
      <c r="P409" s="16"/>
      <c r="Q409" s="16"/>
      <c r="R409" s="16"/>
      <c r="S409" s="16"/>
      <c r="T409" s="16"/>
      <c r="U409" s="16"/>
      <c r="V409" s="16"/>
      <c r="W409" s="16"/>
      <c r="X409" s="16"/>
      <c r="Y409" s="16"/>
      <c r="Z409" s="16"/>
      <c r="AA409" s="16"/>
      <c r="AB409" s="16"/>
      <c r="AC409" s="16"/>
      <c r="AD409" s="16"/>
      <c r="AE409" s="16"/>
      <c r="AF409" s="16"/>
      <c r="AG409" s="16"/>
      <c r="AH409" s="16"/>
      <c r="AI409" s="16"/>
      <c r="AJ409" s="16"/>
      <c r="AK409" s="16"/>
      <c r="AL409" s="16"/>
      <c r="AM409" s="16"/>
      <c r="AN409" s="16"/>
      <c r="AO409" s="16"/>
    </row>
    <row r="410" spans="2:41" ht="18.75" x14ac:dyDescent="0.3">
      <c r="B410" s="1"/>
      <c r="C410" s="1"/>
      <c r="D410" s="1"/>
      <c r="E410" s="1"/>
      <c r="F410" s="1"/>
      <c r="G410" s="1"/>
      <c r="H410" s="1"/>
      <c r="I410" s="1"/>
      <c r="J410" s="1"/>
      <c r="K410" s="1"/>
      <c r="L410" s="1"/>
      <c r="M410" s="1"/>
      <c r="O410" s="16"/>
      <c r="P410" s="16"/>
      <c r="Q410" s="16"/>
      <c r="R410" s="16"/>
      <c r="S410" s="16"/>
      <c r="T410" s="16"/>
      <c r="U410" s="16"/>
      <c r="V410" s="16"/>
      <c r="W410" s="16"/>
      <c r="X410" s="16"/>
      <c r="Y410" s="16"/>
      <c r="Z410" s="16"/>
      <c r="AA410" s="16"/>
      <c r="AB410" s="16"/>
      <c r="AC410" s="16"/>
      <c r="AD410" s="16"/>
      <c r="AE410" s="16"/>
      <c r="AF410" s="16"/>
      <c r="AG410" s="16"/>
      <c r="AH410" s="16"/>
      <c r="AI410" s="16"/>
      <c r="AJ410" s="16"/>
      <c r="AK410" s="16"/>
      <c r="AL410" s="16"/>
      <c r="AM410" s="16"/>
      <c r="AN410" s="16"/>
      <c r="AO410" s="16"/>
    </row>
    <row r="411" spans="2:41" ht="18.75" x14ac:dyDescent="0.3">
      <c r="B411" s="1"/>
      <c r="C411" s="1"/>
      <c r="D411" s="1"/>
      <c r="E411" s="1"/>
      <c r="F411" s="1"/>
      <c r="G411" s="1"/>
      <c r="H411" s="1"/>
      <c r="I411" s="1"/>
      <c r="J411" s="1"/>
      <c r="K411" s="1"/>
      <c r="L411" s="1"/>
      <c r="M411" s="1"/>
      <c r="O411" s="16"/>
      <c r="P411" s="16"/>
      <c r="Q411" s="16"/>
      <c r="R411" s="16"/>
      <c r="S411" s="16"/>
      <c r="T411" s="16"/>
      <c r="U411" s="16"/>
      <c r="V411" s="16"/>
      <c r="W411" s="16"/>
      <c r="X411" s="16"/>
      <c r="Y411" s="16"/>
      <c r="Z411" s="16"/>
      <c r="AA411" s="16"/>
      <c r="AB411" s="16"/>
      <c r="AC411" s="16"/>
      <c r="AD411" s="16"/>
      <c r="AE411" s="16"/>
      <c r="AF411" s="16"/>
      <c r="AG411" s="16"/>
      <c r="AH411" s="16"/>
      <c r="AI411" s="16"/>
      <c r="AJ411" s="16"/>
      <c r="AK411" s="16"/>
      <c r="AL411" s="16"/>
      <c r="AM411" s="16"/>
      <c r="AN411" s="16"/>
      <c r="AO411" s="16"/>
    </row>
    <row r="412" spans="2:41" ht="18.75" x14ac:dyDescent="0.3">
      <c r="B412" s="1"/>
      <c r="C412" s="1"/>
      <c r="D412" s="1"/>
      <c r="E412" s="1"/>
      <c r="F412" s="1"/>
      <c r="G412" s="1"/>
      <c r="H412" s="1"/>
      <c r="I412" s="1"/>
      <c r="J412" s="1"/>
      <c r="K412" s="1"/>
      <c r="L412" s="1"/>
      <c r="M412" s="1"/>
      <c r="O412" s="16"/>
      <c r="P412" s="16"/>
      <c r="Q412" s="16"/>
      <c r="R412" s="16"/>
      <c r="S412" s="16"/>
      <c r="T412" s="16"/>
      <c r="U412" s="16"/>
      <c r="V412" s="16"/>
      <c r="W412" s="16"/>
      <c r="X412" s="16"/>
      <c r="Y412" s="16"/>
      <c r="Z412" s="16"/>
      <c r="AA412" s="16"/>
      <c r="AB412" s="16"/>
      <c r="AC412" s="16"/>
      <c r="AD412" s="16"/>
      <c r="AE412" s="16"/>
      <c r="AF412" s="16"/>
      <c r="AG412" s="16"/>
      <c r="AH412" s="16"/>
      <c r="AI412" s="16"/>
      <c r="AJ412" s="16"/>
      <c r="AK412" s="16"/>
      <c r="AL412" s="16"/>
      <c r="AM412" s="16"/>
      <c r="AN412" s="16"/>
      <c r="AO412" s="16"/>
    </row>
    <row r="413" spans="2:41" ht="18.75" x14ac:dyDescent="0.3">
      <c r="B413" s="1"/>
      <c r="C413" s="1"/>
      <c r="D413" s="1"/>
      <c r="E413" s="1"/>
      <c r="F413" s="1"/>
      <c r="G413" s="1"/>
      <c r="H413" s="1"/>
      <c r="I413" s="1"/>
      <c r="J413" s="1"/>
      <c r="K413" s="1"/>
      <c r="L413" s="1"/>
      <c r="M413" s="1"/>
      <c r="O413" s="16"/>
      <c r="P413" s="16"/>
      <c r="Q413" s="16"/>
      <c r="R413" s="16"/>
      <c r="S413" s="16"/>
      <c r="T413" s="16"/>
      <c r="U413" s="16"/>
      <c r="V413" s="16"/>
      <c r="W413" s="16"/>
      <c r="X413" s="16"/>
      <c r="Y413" s="16"/>
      <c r="Z413" s="16"/>
      <c r="AA413" s="16"/>
      <c r="AB413" s="16"/>
      <c r="AC413" s="16"/>
      <c r="AD413" s="16"/>
      <c r="AE413" s="16"/>
      <c r="AF413" s="16"/>
      <c r="AG413" s="16"/>
      <c r="AH413" s="16"/>
      <c r="AI413" s="16"/>
      <c r="AJ413" s="16"/>
      <c r="AK413" s="16"/>
      <c r="AL413" s="16"/>
      <c r="AM413" s="16"/>
      <c r="AN413" s="16"/>
      <c r="AO413" s="16"/>
    </row>
    <row r="414" spans="2:41" ht="18.75" x14ac:dyDescent="0.3">
      <c r="B414" s="1"/>
      <c r="C414" s="1"/>
      <c r="D414" s="1"/>
      <c r="E414" s="1"/>
      <c r="F414" s="1"/>
      <c r="G414" s="1"/>
      <c r="H414" s="1"/>
      <c r="I414" s="1"/>
      <c r="J414" s="1"/>
      <c r="K414" s="1"/>
      <c r="L414" s="1"/>
      <c r="M414" s="1"/>
      <c r="O414" s="16"/>
      <c r="P414" s="16"/>
      <c r="Q414" s="16"/>
      <c r="R414" s="16"/>
      <c r="S414" s="16"/>
      <c r="T414" s="16"/>
      <c r="U414" s="16"/>
      <c r="V414" s="16"/>
      <c r="W414" s="16"/>
      <c r="X414" s="16"/>
      <c r="Y414" s="16"/>
      <c r="Z414" s="16"/>
      <c r="AA414" s="16"/>
      <c r="AB414" s="16"/>
      <c r="AC414" s="16"/>
      <c r="AD414" s="16"/>
      <c r="AE414" s="16"/>
      <c r="AF414" s="16"/>
      <c r="AG414" s="16"/>
      <c r="AH414" s="16"/>
      <c r="AI414" s="16"/>
      <c r="AJ414" s="16"/>
      <c r="AK414" s="16"/>
      <c r="AL414" s="16"/>
      <c r="AM414" s="16"/>
      <c r="AN414" s="16"/>
      <c r="AO414" s="16"/>
    </row>
    <row r="415" spans="2:41" ht="18.75" x14ac:dyDescent="0.3">
      <c r="B415" s="1"/>
      <c r="C415" s="1"/>
      <c r="D415" s="1"/>
      <c r="E415" s="1"/>
      <c r="F415" s="1"/>
      <c r="G415" s="1"/>
      <c r="H415" s="1"/>
      <c r="I415" s="1"/>
      <c r="J415" s="1"/>
      <c r="K415" s="1"/>
      <c r="L415" s="1"/>
      <c r="M415" s="1"/>
      <c r="O415" s="16"/>
      <c r="P415" s="16"/>
      <c r="Q415" s="16"/>
      <c r="R415" s="16"/>
      <c r="S415" s="16"/>
      <c r="T415" s="16"/>
      <c r="U415" s="16"/>
      <c r="V415" s="16"/>
      <c r="W415" s="16"/>
      <c r="X415" s="16"/>
      <c r="Y415" s="16"/>
      <c r="Z415" s="16"/>
      <c r="AA415" s="16"/>
      <c r="AB415" s="16"/>
      <c r="AC415" s="16"/>
      <c r="AD415" s="16"/>
      <c r="AE415" s="16"/>
      <c r="AF415" s="16"/>
      <c r="AG415" s="16"/>
      <c r="AH415" s="16"/>
      <c r="AI415" s="16"/>
      <c r="AJ415" s="16"/>
      <c r="AK415" s="16"/>
      <c r="AL415" s="16"/>
      <c r="AM415" s="16"/>
      <c r="AN415" s="16"/>
      <c r="AO415" s="16"/>
    </row>
    <row r="416" spans="2:41" ht="18.75" x14ac:dyDescent="0.3">
      <c r="B416" s="1"/>
      <c r="C416" s="1"/>
      <c r="D416" s="1"/>
      <c r="E416" s="1"/>
      <c r="F416" s="1"/>
      <c r="G416" s="1"/>
      <c r="H416" s="1"/>
      <c r="I416" s="1"/>
      <c r="J416" s="1"/>
      <c r="K416" s="1"/>
      <c r="L416" s="1"/>
      <c r="M416" s="1"/>
      <c r="O416" s="16"/>
      <c r="P416" s="16"/>
      <c r="Q416" s="16"/>
      <c r="R416" s="16"/>
      <c r="S416" s="16"/>
      <c r="T416" s="16"/>
      <c r="U416" s="16"/>
      <c r="V416" s="16"/>
      <c r="W416" s="16"/>
      <c r="X416" s="16"/>
      <c r="Y416" s="16"/>
      <c r="Z416" s="16"/>
      <c r="AA416" s="16"/>
      <c r="AB416" s="16"/>
      <c r="AC416" s="16"/>
      <c r="AD416" s="16"/>
      <c r="AE416" s="16"/>
      <c r="AF416" s="16"/>
      <c r="AG416" s="16"/>
      <c r="AH416" s="16"/>
      <c r="AI416" s="16"/>
      <c r="AJ416" s="16"/>
      <c r="AK416" s="16"/>
      <c r="AL416" s="16"/>
      <c r="AM416" s="16"/>
      <c r="AN416" s="16"/>
      <c r="AO416" s="16"/>
    </row>
    <row r="417" spans="2:41" ht="18.75" x14ac:dyDescent="0.3">
      <c r="B417" s="1"/>
      <c r="C417" s="1"/>
      <c r="D417" s="1"/>
      <c r="E417" s="1"/>
      <c r="F417" s="1"/>
      <c r="G417" s="1"/>
      <c r="H417" s="1"/>
      <c r="I417" s="1"/>
      <c r="J417" s="1"/>
      <c r="K417" s="1"/>
      <c r="L417" s="1"/>
      <c r="M417" s="1"/>
      <c r="O417" s="16"/>
      <c r="P417" s="16"/>
      <c r="Q417" s="16"/>
      <c r="R417" s="16"/>
      <c r="S417" s="16"/>
      <c r="T417" s="16"/>
      <c r="U417" s="16"/>
      <c r="V417" s="16"/>
      <c r="W417" s="16"/>
      <c r="X417" s="16"/>
      <c r="Y417" s="16"/>
      <c r="Z417" s="16"/>
      <c r="AA417" s="16"/>
      <c r="AB417" s="16"/>
      <c r="AC417" s="16"/>
      <c r="AD417" s="16"/>
      <c r="AE417" s="16"/>
      <c r="AF417" s="16"/>
      <c r="AG417" s="16"/>
      <c r="AH417" s="16"/>
      <c r="AI417" s="16"/>
      <c r="AJ417" s="16"/>
      <c r="AK417" s="16"/>
      <c r="AL417" s="16"/>
      <c r="AM417" s="16"/>
      <c r="AN417" s="16"/>
      <c r="AO417" s="16"/>
    </row>
    <row r="418" spans="2:41" ht="18.75" x14ac:dyDescent="0.3">
      <c r="B418" s="1"/>
      <c r="C418" s="1"/>
      <c r="D418" s="1"/>
      <c r="E418" s="1"/>
      <c r="F418" s="1"/>
      <c r="G418" s="1"/>
      <c r="H418" s="1"/>
      <c r="I418" s="1"/>
      <c r="J418" s="1"/>
      <c r="K418" s="1"/>
      <c r="L418" s="1"/>
      <c r="M418" s="1"/>
      <c r="O418" s="16"/>
      <c r="P418" s="16"/>
      <c r="Q418" s="16"/>
      <c r="R418" s="16"/>
      <c r="S418" s="16"/>
      <c r="T418" s="16"/>
      <c r="U418" s="16"/>
      <c r="V418" s="16"/>
      <c r="W418" s="16"/>
      <c r="X418" s="16"/>
      <c r="Y418" s="16"/>
      <c r="Z418" s="16"/>
      <c r="AA418" s="16"/>
      <c r="AB418" s="16"/>
      <c r="AC418" s="16"/>
      <c r="AD418" s="16"/>
      <c r="AE418" s="16"/>
      <c r="AF418" s="16"/>
      <c r="AG418" s="16"/>
      <c r="AH418" s="16"/>
      <c r="AI418" s="16"/>
      <c r="AJ418" s="16"/>
      <c r="AK418" s="16"/>
      <c r="AL418" s="16"/>
      <c r="AM418" s="16"/>
      <c r="AN418" s="16"/>
      <c r="AO418" s="16"/>
    </row>
    <row r="419" spans="2:41" ht="18.75" x14ac:dyDescent="0.3">
      <c r="B419" s="1"/>
      <c r="C419" s="1"/>
      <c r="D419" s="1"/>
      <c r="E419" s="1"/>
      <c r="F419" s="1"/>
      <c r="G419" s="1"/>
      <c r="H419" s="1"/>
      <c r="I419" s="1"/>
      <c r="J419" s="1"/>
      <c r="K419" s="1"/>
      <c r="L419" s="1"/>
      <c r="M419" s="1"/>
      <c r="O419" s="16"/>
      <c r="P419" s="16"/>
      <c r="Q419" s="16"/>
      <c r="R419" s="16"/>
      <c r="S419" s="16"/>
      <c r="T419" s="16"/>
      <c r="U419" s="16"/>
      <c r="V419" s="16"/>
      <c r="W419" s="16"/>
      <c r="X419" s="16"/>
      <c r="Y419" s="16"/>
      <c r="Z419" s="16"/>
      <c r="AA419" s="16"/>
      <c r="AB419" s="16"/>
      <c r="AC419" s="16"/>
      <c r="AD419" s="16"/>
      <c r="AE419" s="16"/>
      <c r="AF419" s="16"/>
      <c r="AG419" s="16"/>
      <c r="AH419" s="16"/>
      <c r="AI419" s="16"/>
      <c r="AJ419" s="16"/>
      <c r="AK419" s="16"/>
      <c r="AL419" s="16"/>
      <c r="AM419" s="16"/>
      <c r="AN419" s="16"/>
      <c r="AO419" s="16"/>
    </row>
    <row r="420" spans="2:41" ht="18.75" x14ac:dyDescent="0.3">
      <c r="B420" s="1"/>
      <c r="C420" s="1"/>
      <c r="D420" s="1"/>
      <c r="E420" s="1"/>
      <c r="F420" s="1"/>
      <c r="G420" s="1"/>
      <c r="H420" s="1"/>
      <c r="I420" s="1"/>
      <c r="J420" s="1"/>
      <c r="K420" s="1"/>
      <c r="L420" s="1"/>
      <c r="M420" s="1"/>
      <c r="O420" s="16"/>
      <c r="P420" s="16"/>
      <c r="Q420" s="16"/>
      <c r="R420" s="16"/>
      <c r="S420" s="16"/>
      <c r="T420" s="16"/>
      <c r="U420" s="16"/>
      <c r="V420" s="16"/>
      <c r="W420" s="16"/>
      <c r="X420" s="16"/>
      <c r="Y420" s="16"/>
      <c r="Z420" s="16"/>
      <c r="AA420" s="16"/>
      <c r="AB420" s="16"/>
      <c r="AC420" s="16"/>
      <c r="AD420" s="16"/>
      <c r="AE420" s="16"/>
      <c r="AF420" s="16"/>
      <c r="AG420" s="16"/>
      <c r="AH420" s="16"/>
      <c r="AI420" s="16"/>
      <c r="AJ420" s="16"/>
      <c r="AK420" s="16"/>
      <c r="AL420" s="16"/>
      <c r="AM420" s="16"/>
      <c r="AN420" s="16"/>
      <c r="AO420" s="16"/>
    </row>
    <row r="421" spans="2:41" ht="18.75" x14ac:dyDescent="0.3">
      <c r="B421" s="1"/>
      <c r="C421" s="1"/>
      <c r="D421" s="1"/>
      <c r="E421" s="1"/>
      <c r="F421" s="1"/>
      <c r="G421" s="1"/>
      <c r="H421" s="1"/>
      <c r="I421" s="1"/>
      <c r="J421" s="1"/>
      <c r="K421" s="1"/>
      <c r="L421" s="1"/>
      <c r="M421" s="1"/>
      <c r="O421" s="16"/>
      <c r="P421" s="16"/>
      <c r="Q421" s="16"/>
      <c r="R421" s="16"/>
      <c r="S421" s="16"/>
      <c r="T421" s="16"/>
      <c r="U421" s="16"/>
      <c r="V421" s="16"/>
      <c r="W421" s="16"/>
      <c r="X421" s="16"/>
      <c r="Y421" s="16"/>
      <c r="Z421" s="16"/>
      <c r="AA421" s="16"/>
      <c r="AB421" s="16"/>
      <c r="AC421" s="16"/>
      <c r="AD421" s="16"/>
      <c r="AE421" s="16"/>
      <c r="AF421" s="16"/>
      <c r="AG421" s="16"/>
      <c r="AH421" s="16"/>
      <c r="AI421" s="16"/>
      <c r="AJ421" s="16"/>
      <c r="AK421" s="16"/>
      <c r="AL421" s="16"/>
      <c r="AM421" s="16"/>
      <c r="AN421" s="16"/>
      <c r="AO421" s="16"/>
    </row>
    <row r="422" spans="2:41" ht="18.75" x14ac:dyDescent="0.3">
      <c r="B422" s="1"/>
      <c r="C422" s="1"/>
      <c r="D422" s="1"/>
      <c r="E422" s="1"/>
      <c r="F422" s="1"/>
      <c r="G422" s="1"/>
      <c r="H422" s="1"/>
      <c r="I422" s="1"/>
      <c r="J422" s="1"/>
      <c r="K422" s="1"/>
      <c r="L422" s="1"/>
      <c r="M422" s="1"/>
      <c r="O422" s="16"/>
      <c r="P422" s="16"/>
      <c r="Q422" s="16"/>
      <c r="R422" s="16"/>
      <c r="S422" s="16"/>
      <c r="T422" s="16"/>
      <c r="U422" s="16"/>
      <c r="V422" s="16"/>
      <c r="W422" s="16"/>
      <c r="X422" s="16"/>
      <c r="Y422" s="16"/>
      <c r="Z422" s="16"/>
      <c r="AA422" s="16"/>
      <c r="AB422" s="16"/>
      <c r="AC422" s="16"/>
      <c r="AD422" s="16"/>
      <c r="AE422" s="16"/>
      <c r="AF422" s="16"/>
      <c r="AG422" s="16"/>
      <c r="AH422" s="16"/>
      <c r="AI422" s="16"/>
      <c r="AJ422" s="16"/>
      <c r="AK422" s="16"/>
      <c r="AL422" s="16"/>
      <c r="AM422" s="16"/>
      <c r="AN422" s="16"/>
      <c r="AO422" s="16"/>
    </row>
    <row r="423" spans="2:41" ht="18.75" x14ac:dyDescent="0.3">
      <c r="B423" s="1"/>
      <c r="C423" s="1"/>
      <c r="D423" s="1"/>
      <c r="E423" s="1"/>
      <c r="F423" s="1"/>
      <c r="G423" s="1"/>
      <c r="H423" s="1"/>
      <c r="I423" s="1"/>
      <c r="J423" s="1"/>
      <c r="K423" s="1"/>
      <c r="L423" s="1"/>
      <c r="M423" s="1"/>
      <c r="O423" s="16"/>
      <c r="P423" s="16"/>
      <c r="Q423" s="16"/>
      <c r="R423" s="16"/>
      <c r="S423" s="16"/>
      <c r="T423" s="16"/>
      <c r="U423" s="16"/>
      <c r="V423" s="16"/>
      <c r="W423" s="16"/>
      <c r="X423" s="16"/>
      <c r="Y423" s="16"/>
      <c r="Z423" s="16"/>
      <c r="AA423" s="16"/>
      <c r="AB423" s="16"/>
      <c r="AC423" s="16"/>
      <c r="AD423" s="16"/>
      <c r="AE423" s="16"/>
      <c r="AF423" s="16"/>
      <c r="AG423" s="16"/>
      <c r="AH423" s="16"/>
      <c r="AI423" s="16"/>
      <c r="AJ423" s="16"/>
      <c r="AK423" s="16"/>
      <c r="AL423" s="16"/>
      <c r="AM423" s="16"/>
      <c r="AN423" s="16"/>
      <c r="AO423" s="16"/>
    </row>
    <row r="424" spans="2:41" ht="18.75" x14ac:dyDescent="0.3">
      <c r="B424" s="1"/>
      <c r="C424" s="1"/>
      <c r="D424" s="1"/>
      <c r="E424" s="1"/>
      <c r="F424" s="1"/>
      <c r="G424" s="1"/>
      <c r="H424" s="1"/>
      <c r="I424" s="1"/>
      <c r="J424" s="1"/>
      <c r="K424" s="1"/>
      <c r="L424" s="1"/>
      <c r="M424" s="1"/>
      <c r="O424" s="16"/>
      <c r="P424" s="16"/>
      <c r="Q424" s="16"/>
      <c r="R424" s="16"/>
      <c r="S424" s="16"/>
      <c r="T424" s="16"/>
      <c r="U424" s="16"/>
      <c r="V424" s="16"/>
      <c r="W424" s="16"/>
      <c r="X424" s="16"/>
      <c r="Y424" s="16"/>
      <c r="Z424" s="16"/>
      <c r="AA424" s="16"/>
      <c r="AB424" s="16"/>
      <c r="AC424" s="16"/>
      <c r="AD424" s="16"/>
      <c r="AE424" s="16"/>
      <c r="AF424" s="16"/>
      <c r="AG424" s="16"/>
      <c r="AH424" s="16"/>
      <c r="AI424" s="16"/>
      <c r="AJ424" s="16"/>
      <c r="AK424" s="16"/>
      <c r="AL424" s="16"/>
      <c r="AM424" s="16"/>
      <c r="AN424" s="16"/>
      <c r="AO424" s="16"/>
    </row>
    <row r="425" spans="2:41" ht="18.75" x14ac:dyDescent="0.3">
      <c r="B425" s="1"/>
      <c r="C425" s="1"/>
      <c r="D425" s="1"/>
      <c r="E425" s="1"/>
      <c r="F425" s="1"/>
      <c r="G425" s="1"/>
      <c r="H425" s="1"/>
      <c r="I425" s="1"/>
      <c r="J425" s="1"/>
      <c r="K425" s="1"/>
      <c r="L425" s="1"/>
      <c r="M425" s="1"/>
      <c r="O425" s="16"/>
      <c r="P425" s="16"/>
      <c r="Q425" s="16"/>
      <c r="R425" s="16"/>
      <c r="S425" s="16"/>
      <c r="T425" s="16"/>
      <c r="U425" s="16"/>
      <c r="V425" s="16"/>
      <c r="W425" s="16"/>
      <c r="X425" s="16"/>
      <c r="Y425" s="16"/>
      <c r="Z425" s="16"/>
      <c r="AA425" s="16"/>
      <c r="AB425" s="16"/>
      <c r="AC425" s="16"/>
      <c r="AD425" s="16"/>
      <c r="AE425" s="16"/>
      <c r="AF425" s="16"/>
      <c r="AG425" s="16"/>
      <c r="AH425" s="16"/>
      <c r="AI425" s="16"/>
      <c r="AJ425" s="16"/>
      <c r="AK425" s="16"/>
      <c r="AL425" s="16"/>
      <c r="AM425" s="16"/>
      <c r="AN425" s="16"/>
      <c r="AO425" s="16"/>
    </row>
    <row r="426" spans="2:41" ht="18.75" x14ac:dyDescent="0.3">
      <c r="B426" s="1"/>
      <c r="C426" s="1"/>
      <c r="D426" s="1"/>
      <c r="E426" s="1"/>
      <c r="F426" s="1"/>
      <c r="G426" s="1"/>
      <c r="H426" s="1"/>
      <c r="I426" s="1"/>
      <c r="J426" s="1"/>
      <c r="K426" s="1"/>
      <c r="L426" s="1"/>
      <c r="M426" s="1"/>
      <c r="O426" s="16"/>
      <c r="P426" s="16"/>
      <c r="Q426" s="16"/>
      <c r="R426" s="16"/>
      <c r="S426" s="16"/>
      <c r="T426" s="16"/>
      <c r="U426" s="16"/>
      <c r="V426" s="16"/>
      <c r="W426" s="16"/>
      <c r="X426" s="16"/>
      <c r="Y426" s="16"/>
      <c r="Z426" s="16"/>
      <c r="AA426" s="16"/>
      <c r="AB426" s="16"/>
      <c r="AC426" s="16"/>
      <c r="AD426" s="16"/>
      <c r="AE426" s="16"/>
      <c r="AF426" s="16"/>
      <c r="AG426" s="16"/>
      <c r="AH426" s="16"/>
      <c r="AI426" s="16"/>
      <c r="AJ426" s="16"/>
      <c r="AK426" s="16"/>
      <c r="AL426" s="16"/>
      <c r="AM426" s="16"/>
      <c r="AN426" s="16"/>
      <c r="AO426" s="16"/>
    </row>
    <row r="427" spans="2:41" ht="18.75" x14ac:dyDescent="0.3">
      <c r="B427" s="1"/>
      <c r="C427" s="1"/>
      <c r="D427" s="1"/>
      <c r="E427" s="1"/>
      <c r="F427" s="1"/>
      <c r="G427" s="1"/>
      <c r="H427" s="1"/>
      <c r="I427" s="1"/>
      <c r="J427" s="1"/>
      <c r="K427" s="1"/>
      <c r="L427" s="1"/>
      <c r="M427" s="1"/>
      <c r="O427" s="16"/>
      <c r="P427" s="16"/>
      <c r="Q427" s="16"/>
      <c r="R427" s="16"/>
      <c r="S427" s="16"/>
      <c r="T427" s="16"/>
      <c r="U427" s="16"/>
      <c r="V427" s="16"/>
      <c r="W427" s="16"/>
      <c r="X427" s="16"/>
      <c r="Y427" s="16"/>
      <c r="Z427" s="16"/>
      <c r="AA427" s="16"/>
      <c r="AB427" s="16"/>
      <c r="AC427" s="16"/>
      <c r="AD427" s="16"/>
      <c r="AE427" s="16"/>
      <c r="AF427" s="16"/>
      <c r="AG427" s="16"/>
      <c r="AH427" s="16"/>
      <c r="AI427" s="16"/>
      <c r="AJ427" s="16"/>
      <c r="AK427" s="16"/>
      <c r="AL427" s="16"/>
      <c r="AM427" s="16"/>
      <c r="AN427" s="16"/>
      <c r="AO427" s="16"/>
    </row>
    <row r="428" spans="2:41" ht="18.75" x14ac:dyDescent="0.3">
      <c r="B428" s="1"/>
      <c r="C428" s="1"/>
      <c r="D428" s="1"/>
      <c r="E428" s="1"/>
      <c r="F428" s="1"/>
      <c r="G428" s="1"/>
      <c r="H428" s="1"/>
      <c r="I428" s="1"/>
      <c r="J428" s="1"/>
      <c r="K428" s="1"/>
      <c r="L428" s="1"/>
      <c r="M428" s="1"/>
      <c r="O428" s="16"/>
      <c r="P428" s="16"/>
      <c r="Q428" s="16"/>
      <c r="R428" s="16"/>
      <c r="S428" s="16"/>
      <c r="T428" s="16"/>
      <c r="U428" s="16"/>
      <c r="V428" s="16"/>
      <c r="W428" s="16"/>
      <c r="X428" s="16"/>
      <c r="Y428" s="16"/>
      <c r="Z428" s="16"/>
      <c r="AA428" s="16"/>
      <c r="AB428" s="16"/>
      <c r="AC428" s="16"/>
      <c r="AD428" s="16"/>
      <c r="AE428" s="16"/>
      <c r="AF428" s="16"/>
      <c r="AG428" s="16"/>
      <c r="AH428" s="16"/>
      <c r="AI428" s="16"/>
      <c r="AJ428" s="16"/>
      <c r="AK428" s="16"/>
      <c r="AL428" s="16"/>
      <c r="AM428" s="16"/>
      <c r="AN428" s="16"/>
      <c r="AO428" s="16"/>
    </row>
    <row r="429" spans="2:41" ht="18.75" x14ac:dyDescent="0.3">
      <c r="B429" s="1"/>
      <c r="C429" s="1"/>
      <c r="D429" s="1"/>
      <c r="E429" s="1"/>
      <c r="F429" s="1"/>
      <c r="G429" s="1"/>
      <c r="H429" s="1"/>
      <c r="I429" s="1"/>
      <c r="J429" s="1"/>
      <c r="K429" s="1"/>
      <c r="L429" s="1"/>
      <c r="M429" s="1"/>
      <c r="O429" s="16"/>
      <c r="P429" s="16"/>
      <c r="Q429" s="16"/>
      <c r="R429" s="16"/>
      <c r="S429" s="16"/>
      <c r="T429" s="16"/>
      <c r="U429" s="16"/>
      <c r="V429" s="16"/>
      <c r="W429" s="16"/>
      <c r="X429" s="16"/>
      <c r="Y429" s="16"/>
      <c r="Z429" s="16"/>
      <c r="AA429" s="16"/>
      <c r="AB429" s="16"/>
      <c r="AC429" s="16"/>
      <c r="AD429" s="16"/>
      <c r="AE429" s="16"/>
      <c r="AF429" s="16"/>
      <c r="AG429" s="16"/>
      <c r="AH429" s="16"/>
      <c r="AI429" s="16"/>
      <c r="AJ429" s="16"/>
      <c r="AK429" s="16"/>
      <c r="AL429" s="16"/>
      <c r="AM429" s="16"/>
      <c r="AN429" s="16"/>
      <c r="AO429" s="16"/>
    </row>
    <row r="430" spans="2:41" ht="18.75" x14ac:dyDescent="0.3">
      <c r="B430" s="1"/>
      <c r="C430" s="1"/>
      <c r="D430" s="1"/>
      <c r="E430" s="1"/>
      <c r="F430" s="1"/>
      <c r="G430" s="1"/>
      <c r="H430" s="1"/>
      <c r="I430" s="1"/>
      <c r="J430" s="1"/>
      <c r="K430" s="1"/>
      <c r="L430" s="1"/>
      <c r="M430" s="1"/>
      <c r="O430" s="16"/>
      <c r="P430" s="16"/>
      <c r="Q430" s="16"/>
      <c r="R430" s="16"/>
      <c r="S430" s="16"/>
      <c r="T430" s="16"/>
      <c r="U430" s="16"/>
      <c r="V430" s="16"/>
      <c r="W430" s="16"/>
      <c r="X430" s="16"/>
      <c r="Y430" s="16"/>
      <c r="Z430" s="16"/>
      <c r="AA430" s="16"/>
      <c r="AB430" s="16"/>
      <c r="AC430" s="16"/>
      <c r="AD430" s="16"/>
      <c r="AE430" s="16"/>
      <c r="AF430" s="16"/>
      <c r="AG430" s="16"/>
      <c r="AH430" s="16"/>
      <c r="AI430" s="16"/>
      <c r="AJ430" s="16"/>
      <c r="AK430" s="16"/>
      <c r="AL430" s="16"/>
      <c r="AM430" s="16"/>
      <c r="AN430" s="16"/>
      <c r="AO430" s="16"/>
    </row>
    <row r="431" spans="2:41" ht="18.75" x14ac:dyDescent="0.3">
      <c r="B431" s="1"/>
      <c r="C431" s="1"/>
      <c r="D431" s="1"/>
      <c r="E431" s="1"/>
      <c r="F431" s="1"/>
      <c r="G431" s="1"/>
      <c r="H431" s="1"/>
      <c r="I431" s="1"/>
      <c r="J431" s="1"/>
      <c r="K431" s="1"/>
      <c r="L431" s="1"/>
      <c r="M431" s="1"/>
      <c r="O431" s="16"/>
      <c r="P431" s="16"/>
      <c r="Q431" s="16"/>
      <c r="R431" s="16"/>
      <c r="S431" s="16"/>
      <c r="T431" s="16"/>
      <c r="U431" s="16"/>
      <c r="V431" s="16"/>
      <c r="W431" s="16"/>
      <c r="X431" s="16"/>
      <c r="Y431" s="16"/>
      <c r="Z431" s="16"/>
      <c r="AA431" s="16"/>
      <c r="AB431" s="16"/>
      <c r="AC431" s="16"/>
      <c r="AD431" s="16"/>
      <c r="AE431" s="16"/>
      <c r="AF431" s="16"/>
      <c r="AG431" s="16"/>
      <c r="AH431" s="16"/>
      <c r="AI431" s="16"/>
      <c r="AJ431" s="16"/>
      <c r="AK431" s="16"/>
      <c r="AL431" s="16"/>
      <c r="AM431" s="16"/>
      <c r="AN431" s="16"/>
      <c r="AO431" s="16"/>
    </row>
    <row r="432" spans="2:41" ht="18.75" x14ac:dyDescent="0.3">
      <c r="B432" s="1"/>
      <c r="C432" s="1"/>
      <c r="D432" s="1"/>
      <c r="E432" s="1"/>
      <c r="F432" s="1"/>
      <c r="G432" s="1"/>
      <c r="H432" s="1"/>
      <c r="I432" s="1"/>
      <c r="J432" s="1"/>
      <c r="K432" s="1"/>
      <c r="L432" s="1"/>
      <c r="M432" s="1"/>
      <c r="O432" s="16"/>
      <c r="P432" s="16"/>
      <c r="Q432" s="16"/>
      <c r="R432" s="16"/>
      <c r="S432" s="16"/>
      <c r="T432" s="16"/>
      <c r="U432" s="16"/>
      <c r="V432" s="16"/>
      <c r="W432" s="16"/>
      <c r="X432" s="16"/>
      <c r="Y432" s="16"/>
      <c r="Z432" s="16"/>
      <c r="AA432" s="16"/>
      <c r="AB432" s="16"/>
      <c r="AC432" s="16"/>
      <c r="AD432" s="16"/>
      <c r="AE432" s="16"/>
      <c r="AF432" s="16"/>
      <c r="AG432" s="16"/>
      <c r="AH432" s="16"/>
      <c r="AI432" s="16"/>
      <c r="AJ432" s="16"/>
      <c r="AK432" s="16"/>
      <c r="AL432" s="16"/>
      <c r="AM432" s="16"/>
      <c r="AN432" s="16"/>
      <c r="AO432" s="16"/>
    </row>
    <row r="433" spans="2:41" ht="18.75" x14ac:dyDescent="0.3">
      <c r="B433" s="1"/>
      <c r="C433" s="1"/>
      <c r="D433" s="1"/>
      <c r="E433" s="1"/>
      <c r="F433" s="1"/>
      <c r="G433" s="1"/>
      <c r="H433" s="1"/>
      <c r="I433" s="1"/>
      <c r="J433" s="1"/>
      <c r="K433" s="1"/>
      <c r="L433" s="1"/>
      <c r="M433" s="1"/>
      <c r="O433" s="16"/>
      <c r="P433" s="16"/>
      <c r="Q433" s="16"/>
      <c r="R433" s="16"/>
      <c r="S433" s="16"/>
      <c r="T433" s="16"/>
      <c r="U433" s="16"/>
      <c r="V433" s="16"/>
      <c r="W433" s="16"/>
      <c r="X433" s="16"/>
      <c r="Y433" s="16"/>
      <c r="Z433" s="16"/>
      <c r="AA433" s="16"/>
      <c r="AB433" s="16"/>
      <c r="AC433" s="16"/>
      <c r="AD433" s="16"/>
      <c r="AE433" s="16"/>
      <c r="AF433" s="16"/>
      <c r="AG433" s="16"/>
      <c r="AH433" s="16"/>
      <c r="AI433" s="16"/>
      <c r="AJ433" s="16"/>
      <c r="AK433" s="16"/>
      <c r="AL433" s="16"/>
      <c r="AM433" s="16"/>
      <c r="AN433" s="16"/>
      <c r="AO433" s="16"/>
    </row>
    <row r="434" spans="2:41" ht="18.75" x14ac:dyDescent="0.3">
      <c r="B434" s="1"/>
      <c r="C434" s="1"/>
      <c r="D434" s="1"/>
      <c r="E434" s="1"/>
      <c r="F434" s="1"/>
      <c r="G434" s="1"/>
      <c r="H434" s="1"/>
      <c r="I434" s="1"/>
      <c r="J434" s="1"/>
      <c r="K434" s="1"/>
      <c r="L434" s="1"/>
      <c r="M434" s="1"/>
      <c r="O434" s="16"/>
      <c r="P434" s="16"/>
      <c r="Q434" s="16"/>
      <c r="R434" s="16"/>
      <c r="S434" s="16"/>
      <c r="T434" s="16"/>
      <c r="U434" s="16"/>
      <c r="V434" s="16"/>
      <c r="W434" s="16"/>
      <c r="X434" s="16"/>
      <c r="Y434" s="16"/>
      <c r="Z434" s="16"/>
      <c r="AA434" s="16"/>
      <c r="AB434" s="16"/>
      <c r="AC434" s="16"/>
      <c r="AD434" s="16"/>
      <c r="AE434" s="16"/>
      <c r="AF434" s="16"/>
      <c r="AG434" s="16"/>
      <c r="AH434" s="16"/>
      <c r="AI434" s="16"/>
      <c r="AJ434" s="16"/>
      <c r="AK434" s="16"/>
      <c r="AL434" s="16"/>
      <c r="AM434" s="16"/>
      <c r="AN434" s="16"/>
      <c r="AO434" s="16"/>
    </row>
    <row r="435" spans="2:41" ht="18.75" x14ac:dyDescent="0.3">
      <c r="B435" s="1"/>
      <c r="C435" s="1"/>
      <c r="D435" s="1"/>
      <c r="E435" s="1"/>
      <c r="F435" s="1"/>
      <c r="G435" s="1"/>
      <c r="H435" s="1"/>
      <c r="I435" s="1"/>
      <c r="J435" s="1"/>
      <c r="K435" s="1"/>
      <c r="L435" s="1"/>
      <c r="M435" s="1"/>
      <c r="O435" s="16"/>
      <c r="P435" s="16"/>
      <c r="Q435" s="16"/>
      <c r="R435" s="16"/>
      <c r="S435" s="16"/>
      <c r="T435" s="16"/>
      <c r="U435" s="16"/>
      <c r="V435" s="16"/>
      <c r="W435" s="16"/>
      <c r="X435" s="16"/>
      <c r="Y435" s="16"/>
      <c r="Z435" s="16"/>
      <c r="AA435" s="16"/>
      <c r="AB435" s="16"/>
      <c r="AC435" s="16"/>
      <c r="AD435" s="16"/>
      <c r="AE435" s="16"/>
      <c r="AF435" s="16"/>
      <c r="AG435" s="16"/>
      <c r="AH435" s="16"/>
      <c r="AI435" s="16"/>
      <c r="AJ435" s="16"/>
      <c r="AK435" s="16"/>
      <c r="AL435" s="16"/>
      <c r="AM435" s="16"/>
      <c r="AN435" s="16"/>
      <c r="AO435" s="16"/>
    </row>
    <row r="436" spans="2:41" ht="18.75" x14ac:dyDescent="0.3">
      <c r="B436" s="1"/>
      <c r="C436" s="1"/>
      <c r="D436" s="1"/>
      <c r="E436" s="1"/>
      <c r="F436" s="1"/>
      <c r="G436" s="1"/>
      <c r="H436" s="1"/>
      <c r="I436" s="1"/>
      <c r="J436" s="1"/>
      <c r="K436" s="1"/>
      <c r="L436" s="1"/>
      <c r="M436" s="1"/>
      <c r="O436" s="16"/>
      <c r="P436" s="16"/>
      <c r="Q436" s="16"/>
      <c r="R436" s="16"/>
      <c r="S436" s="16"/>
      <c r="T436" s="16"/>
      <c r="U436" s="16"/>
      <c r="V436" s="16"/>
      <c r="W436" s="16"/>
      <c r="X436" s="16"/>
      <c r="Y436" s="16"/>
      <c r="Z436" s="16"/>
      <c r="AA436" s="16"/>
      <c r="AB436" s="16"/>
      <c r="AC436" s="16"/>
      <c r="AD436" s="16"/>
      <c r="AE436" s="16"/>
      <c r="AF436" s="16"/>
      <c r="AG436" s="16"/>
      <c r="AH436" s="16"/>
      <c r="AI436" s="16"/>
      <c r="AJ436" s="16"/>
      <c r="AK436" s="16"/>
      <c r="AL436" s="16"/>
      <c r="AM436" s="16"/>
      <c r="AN436" s="16"/>
      <c r="AO436" s="16"/>
    </row>
    <row r="437" spans="2:41" ht="18.75" x14ac:dyDescent="0.3">
      <c r="B437" s="1"/>
      <c r="C437" s="1"/>
      <c r="D437" s="1"/>
      <c r="E437" s="1"/>
      <c r="F437" s="1"/>
      <c r="G437" s="1"/>
      <c r="H437" s="1"/>
      <c r="I437" s="1"/>
      <c r="J437" s="1"/>
      <c r="K437" s="1"/>
      <c r="L437" s="1"/>
      <c r="M437" s="1"/>
      <c r="O437" s="16"/>
      <c r="P437" s="16"/>
      <c r="Q437" s="16"/>
      <c r="R437" s="16"/>
      <c r="S437" s="16"/>
      <c r="T437" s="16"/>
      <c r="U437" s="16"/>
      <c r="V437" s="16"/>
      <c r="W437" s="16"/>
      <c r="X437" s="16"/>
      <c r="Y437" s="16"/>
      <c r="Z437" s="16"/>
      <c r="AA437" s="16"/>
      <c r="AB437" s="16"/>
      <c r="AC437" s="16"/>
      <c r="AD437" s="16"/>
      <c r="AE437" s="16"/>
      <c r="AF437" s="16"/>
      <c r="AG437" s="16"/>
      <c r="AH437" s="16"/>
      <c r="AI437" s="16"/>
      <c r="AJ437" s="16"/>
      <c r="AK437" s="16"/>
      <c r="AL437" s="16"/>
      <c r="AM437" s="16"/>
      <c r="AN437" s="16"/>
      <c r="AO437" s="16"/>
    </row>
    <row r="438" spans="2:41" ht="18.75" x14ac:dyDescent="0.3">
      <c r="B438" s="1"/>
      <c r="C438" s="1"/>
      <c r="D438" s="1"/>
      <c r="E438" s="1"/>
      <c r="F438" s="1"/>
      <c r="G438" s="1"/>
      <c r="H438" s="1"/>
      <c r="I438" s="1"/>
      <c r="J438" s="1"/>
      <c r="K438" s="1"/>
      <c r="L438" s="1"/>
      <c r="M438" s="1"/>
      <c r="O438" s="16"/>
      <c r="P438" s="16"/>
      <c r="Q438" s="16"/>
      <c r="R438" s="16"/>
      <c r="S438" s="16"/>
      <c r="T438" s="16"/>
      <c r="U438" s="16"/>
      <c r="V438" s="16"/>
      <c r="W438" s="16"/>
      <c r="X438" s="16"/>
      <c r="Y438" s="16"/>
      <c r="Z438" s="16"/>
      <c r="AA438" s="16"/>
      <c r="AB438" s="16"/>
      <c r="AC438" s="16"/>
      <c r="AD438" s="16"/>
      <c r="AE438" s="16"/>
      <c r="AF438" s="16"/>
      <c r="AG438" s="16"/>
      <c r="AH438" s="16"/>
      <c r="AI438" s="16"/>
      <c r="AJ438" s="16"/>
      <c r="AK438" s="16"/>
      <c r="AL438" s="16"/>
      <c r="AM438" s="16"/>
      <c r="AN438" s="16"/>
      <c r="AO438" s="16"/>
    </row>
    <row r="439" spans="2:41" ht="18.75" x14ac:dyDescent="0.3">
      <c r="B439" s="1"/>
      <c r="C439" s="1"/>
      <c r="D439" s="1"/>
      <c r="E439" s="1"/>
      <c r="F439" s="1"/>
      <c r="G439" s="1"/>
      <c r="H439" s="1"/>
      <c r="I439" s="1"/>
      <c r="J439" s="1"/>
      <c r="K439" s="1"/>
      <c r="L439" s="1"/>
      <c r="M439" s="1"/>
      <c r="O439" s="16"/>
      <c r="P439" s="16"/>
      <c r="Q439" s="16"/>
      <c r="R439" s="16"/>
      <c r="S439" s="16"/>
      <c r="T439" s="16"/>
      <c r="U439" s="16"/>
      <c r="V439" s="16"/>
      <c r="W439" s="16"/>
      <c r="X439" s="16"/>
      <c r="Y439" s="16"/>
      <c r="Z439" s="16"/>
      <c r="AA439" s="16"/>
      <c r="AB439" s="16"/>
      <c r="AC439" s="16"/>
      <c r="AD439" s="16"/>
      <c r="AE439" s="16"/>
      <c r="AF439" s="16"/>
      <c r="AG439" s="16"/>
      <c r="AH439" s="16"/>
      <c r="AI439" s="16"/>
      <c r="AJ439" s="16"/>
      <c r="AK439" s="16"/>
      <c r="AL439" s="16"/>
      <c r="AM439" s="16"/>
      <c r="AN439" s="16"/>
      <c r="AO439" s="16"/>
    </row>
    <row r="440" spans="2:41" ht="18.75" x14ac:dyDescent="0.3">
      <c r="B440" s="1"/>
      <c r="C440" s="1"/>
      <c r="D440" s="1"/>
      <c r="E440" s="1"/>
      <c r="F440" s="1"/>
      <c r="G440" s="1"/>
      <c r="H440" s="1"/>
      <c r="I440" s="1"/>
      <c r="J440" s="1"/>
      <c r="K440" s="1"/>
      <c r="L440" s="1"/>
      <c r="M440" s="1"/>
      <c r="O440" s="16"/>
      <c r="P440" s="16"/>
      <c r="Q440" s="16"/>
      <c r="R440" s="16"/>
      <c r="S440" s="16"/>
      <c r="T440" s="16"/>
      <c r="U440" s="16"/>
      <c r="V440" s="16"/>
      <c r="W440" s="16"/>
      <c r="X440" s="16"/>
      <c r="Y440" s="16"/>
      <c r="Z440" s="16"/>
      <c r="AA440" s="16"/>
      <c r="AB440" s="16"/>
      <c r="AC440" s="16"/>
      <c r="AD440" s="16"/>
      <c r="AE440" s="16"/>
      <c r="AF440" s="16"/>
      <c r="AG440" s="16"/>
      <c r="AH440" s="16"/>
      <c r="AI440" s="16"/>
      <c r="AJ440" s="16"/>
      <c r="AK440" s="16"/>
      <c r="AL440" s="16"/>
      <c r="AM440" s="16"/>
      <c r="AN440" s="16"/>
      <c r="AO440" s="16"/>
    </row>
    <row r="441" spans="2:41" ht="18.75" x14ac:dyDescent="0.3">
      <c r="B441" s="1"/>
      <c r="C441" s="1"/>
      <c r="D441" s="1"/>
      <c r="E441" s="1"/>
      <c r="F441" s="1"/>
      <c r="G441" s="1"/>
      <c r="H441" s="1"/>
      <c r="I441" s="1"/>
      <c r="J441" s="1"/>
      <c r="K441" s="1"/>
      <c r="L441" s="1"/>
      <c r="M441" s="1"/>
      <c r="O441" s="16"/>
      <c r="P441" s="16"/>
      <c r="Q441" s="16"/>
      <c r="R441" s="16"/>
      <c r="S441" s="16"/>
      <c r="T441" s="16"/>
      <c r="U441" s="16"/>
      <c r="V441" s="16"/>
      <c r="W441" s="16"/>
      <c r="X441" s="16"/>
      <c r="Y441" s="16"/>
      <c r="Z441" s="16"/>
      <c r="AA441" s="16"/>
      <c r="AB441" s="16"/>
      <c r="AC441" s="16"/>
      <c r="AD441" s="16"/>
      <c r="AE441" s="16"/>
      <c r="AF441" s="16"/>
      <c r="AG441" s="16"/>
      <c r="AH441" s="16"/>
      <c r="AI441" s="16"/>
      <c r="AJ441" s="16"/>
      <c r="AK441" s="16"/>
      <c r="AL441" s="16"/>
      <c r="AM441" s="16"/>
      <c r="AN441" s="16"/>
      <c r="AO441" s="16"/>
    </row>
    <row r="442" spans="2:41" ht="18.75" x14ac:dyDescent="0.3">
      <c r="B442" s="1"/>
      <c r="C442" s="1"/>
      <c r="D442" s="1"/>
      <c r="E442" s="1"/>
      <c r="F442" s="1"/>
      <c r="G442" s="1"/>
      <c r="H442" s="1"/>
      <c r="I442" s="1"/>
      <c r="J442" s="1"/>
      <c r="K442" s="1"/>
      <c r="L442" s="1"/>
      <c r="M442" s="1"/>
      <c r="O442" s="16"/>
      <c r="P442" s="16"/>
      <c r="Q442" s="16"/>
      <c r="R442" s="16"/>
      <c r="S442" s="16"/>
      <c r="T442" s="16"/>
      <c r="U442" s="16"/>
      <c r="V442" s="16"/>
      <c r="W442" s="16"/>
      <c r="X442" s="16"/>
      <c r="Y442" s="16"/>
      <c r="Z442" s="16"/>
      <c r="AA442" s="16"/>
      <c r="AB442" s="16"/>
      <c r="AC442" s="16"/>
      <c r="AD442" s="16"/>
      <c r="AE442" s="16"/>
      <c r="AF442" s="16"/>
      <c r="AG442" s="16"/>
      <c r="AH442" s="16"/>
      <c r="AI442" s="16"/>
      <c r="AJ442" s="16"/>
      <c r="AK442" s="16"/>
      <c r="AL442" s="16"/>
      <c r="AM442" s="16"/>
      <c r="AN442" s="16"/>
      <c r="AO442" s="16"/>
    </row>
    <row r="443" spans="2:41" ht="18.75" x14ac:dyDescent="0.3">
      <c r="B443" s="1"/>
      <c r="C443" s="1"/>
      <c r="D443" s="1"/>
      <c r="E443" s="1"/>
      <c r="F443" s="1"/>
      <c r="G443" s="1"/>
      <c r="H443" s="1"/>
      <c r="I443" s="1"/>
      <c r="J443" s="1"/>
      <c r="K443" s="1"/>
      <c r="L443" s="1"/>
      <c r="M443" s="1"/>
      <c r="O443" s="16"/>
      <c r="P443" s="16"/>
      <c r="Q443" s="16"/>
      <c r="R443" s="16"/>
      <c r="S443" s="16"/>
      <c r="T443" s="16"/>
      <c r="U443" s="16"/>
      <c r="V443" s="16"/>
      <c r="W443" s="16"/>
      <c r="X443" s="16"/>
      <c r="Y443" s="16"/>
      <c r="Z443" s="16"/>
      <c r="AA443" s="16"/>
      <c r="AB443" s="16"/>
      <c r="AC443" s="16"/>
      <c r="AD443" s="16"/>
      <c r="AE443" s="16"/>
      <c r="AF443" s="16"/>
      <c r="AG443" s="16"/>
      <c r="AH443" s="16"/>
      <c r="AI443" s="16"/>
      <c r="AJ443" s="16"/>
      <c r="AK443" s="16"/>
      <c r="AL443" s="16"/>
      <c r="AM443" s="16"/>
      <c r="AN443" s="16"/>
      <c r="AO443" s="16"/>
    </row>
    <row r="444" spans="2:41" ht="18.75" x14ac:dyDescent="0.3">
      <c r="B444" s="1"/>
      <c r="C444" s="1"/>
      <c r="D444" s="1"/>
      <c r="E444" s="1"/>
      <c r="F444" s="1"/>
      <c r="G444" s="1"/>
      <c r="H444" s="1"/>
      <c r="I444" s="1"/>
      <c r="J444" s="1"/>
      <c r="K444" s="1"/>
      <c r="L444" s="1"/>
      <c r="M444" s="1"/>
      <c r="O444" s="16"/>
      <c r="P444" s="16"/>
      <c r="Q444" s="16"/>
      <c r="R444" s="16"/>
      <c r="S444" s="16"/>
      <c r="T444" s="16"/>
      <c r="U444" s="16"/>
      <c r="V444" s="16"/>
      <c r="W444" s="16"/>
      <c r="X444" s="16"/>
      <c r="Y444" s="16"/>
      <c r="Z444" s="16"/>
      <c r="AA444" s="16"/>
      <c r="AB444" s="16"/>
      <c r="AC444" s="16"/>
      <c r="AD444" s="16"/>
      <c r="AE444" s="16"/>
      <c r="AF444" s="16"/>
      <c r="AG444" s="16"/>
      <c r="AH444" s="16"/>
      <c r="AI444" s="16"/>
      <c r="AJ444" s="16"/>
      <c r="AK444" s="16"/>
      <c r="AL444" s="16"/>
      <c r="AM444" s="16"/>
      <c r="AN444" s="16"/>
      <c r="AO444" s="16"/>
    </row>
    <row r="445" spans="2:41" ht="18.75" x14ac:dyDescent="0.3">
      <c r="B445" s="1"/>
      <c r="C445" s="1"/>
      <c r="D445" s="1"/>
      <c r="E445" s="1"/>
      <c r="F445" s="1"/>
      <c r="G445" s="1"/>
      <c r="H445" s="1"/>
      <c r="I445" s="1"/>
      <c r="J445" s="1"/>
      <c r="K445" s="1"/>
      <c r="L445" s="1"/>
      <c r="M445" s="1"/>
      <c r="O445" s="16"/>
      <c r="P445" s="16"/>
      <c r="Q445" s="16"/>
      <c r="R445" s="16"/>
      <c r="S445" s="16"/>
      <c r="T445" s="16"/>
      <c r="U445" s="16"/>
      <c r="V445" s="16"/>
      <c r="W445" s="16"/>
      <c r="X445" s="16"/>
      <c r="Y445" s="16"/>
      <c r="Z445" s="16"/>
      <c r="AA445" s="16"/>
      <c r="AB445" s="16"/>
      <c r="AC445" s="16"/>
      <c r="AD445" s="16"/>
      <c r="AE445" s="16"/>
      <c r="AF445" s="16"/>
      <c r="AG445" s="16"/>
      <c r="AH445" s="16"/>
      <c r="AI445" s="16"/>
      <c r="AJ445" s="16"/>
      <c r="AK445" s="16"/>
      <c r="AL445" s="16"/>
      <c r="AM445" s="16"/>
      <c r="AN445" s="16"/>
      <c r="AO445" s="16"/>
    </row>
    <row r="446" spans="2:41" ht="18.75" x14ac:dyDescent="0.3">
      <c r="B446" s="1"/>
      <c r="C446" s="1"/>
      <c r="D446" s="1"/>
      <c r="E446" s="1"/>
      <c r="F446" s="1"/>
      <c r="G446" s="1"/>
      <c r="H446" s="1"/>
      <c r="I446" s="1"/>
      <c r="J446" s="1"/>
      <c r="K446" s="1"/>
      <c r="L446" s="1"/>
      <c r="M446" s="1"/>
      <c r="O446" s="16"/>
      <c r="P446" s="16"/>
      <c r="Q446" s="16"/>
      <c r="R446" s="16"/>
      <c r="S446" s="16"/>
      <c r="T446" s="16"/>
      <c r="U446" s="16"/>
      <c r="V446" s="16"/>
      <c r="W446" s="16"/>
      <c r="X446" s="16"/>
      <c r="Y446" s="16"/>
      <c r="Z446" s="16"/>
      <c r="AA446" s="16"/>
      <c r="AB446" s="16"/>
      <c r="AC446" s="16"/>
      <c r="AD446" s="16"/>
      <c r="AE446" s="16"/>
      <c r="AF446" s="16"/>
      <c r="AG446" s="16"/>
      <c r="AH446" s="16"/>
      <c r="AI446" s="16"/>
      <c r="AJ446" s="16"/>
      <c r="AK446" s="16"/>
      <c r="AL446" s="16"/>
      <c r="AM446" s="16"/>
      <c r="AN446" s="16"/>
      <c r="AO446" s="16"/>
    </row>
    <row r="447" spans="2:41" ht="18.75" x14ac:dyDescent="0.3">
      <c r="B447" s="1"/>
      <c r="C447" s="1"/>
      <c r="D447" s="1"/>
      <c r="E447" s="1"/>
      <c r="F447" s="1"/>
      <c r="G447" s="1"/>
      <c r="H447" s="1"/>
      <c r="I447" s="1"/>
      <c r="J447" s="1"/>
      <c r="K447" s="1"/>
      <c r="L447" s="1"/>
      <c r="M447" s="1"/>
      <c r="O447" s="16"/>
      <c r="P447" s="16"/>
      <c r="Q447" s="16"/>
      <c r="R447" s="16"/>
      <c r="S447" s="16"/>
      <c r="T447" s="16"/>
      <c r="U447" s="16"/>
      <c r="V447" s="16"/>
      <c r="W447" s="16"/>
      <c r="X447" s="16"/>
      <c r="Y447" s="16"/>
      <c r="Z447" s="16"/>
      <c r="AA447" s="16"/>
      <c r="AB447" s="16"/>
      <c r="AC447" s="16"/>
      <c r="AD447" s="16"/>
      <c r="AE447" s="16"/>
      <c r="AF447" s="16"/>
      <c r="AG447" s="16"/>
      <c r="AH447" s="16"/>
      <c r="AI447" s="16"/>
      <c r="AJ447" s="16"/>
      <c r="AK447" s="16"/>
      <c r="AL447" s="16"/>
      <c r="AM447" s="16"/>
      <c r="AN447" s="16"/>
      <c r="AO447" s="16"/>
    </row>
    <row r="448" spans="2:41" ht="18.75" x14ac:dyDescent="0.3">
      <c r="B448" s="1"/>
      <c r="C448" s="1"/>
      <c r="D448" s="1"/>
      <c r="E448" s="1"/>
      <c r="F448" s="1"/>
      <c r="G448" s="1"/>
      <c r="H448" s="1"/>
      <c r="I448" s="1"/>
      <c r="J448" s="1"/>
      <c r="K448" s="1"/>
      <c r="L448" s="1"/>
      <c r="M448" s="1"/>
      <c r="O448" s="16"/>
      <c r="P448" s="16"/>
      <c r="Q448" s="16"/>
      <c r="R448" s="16"/>
      <c r="S448" s="16"/>
      <c r="T448" s="16"/>
      <c r="U448" s="16"/>
      <c r="V448" s="16"/>
      <c r="W448" s="16"/>
      <c r="X448" s="16"/>
      <c r="Y448" s="16"/>
      <c r="Z448" s="16"/>
      <c r="AA448" s="16"/>
      <c r="AB448" s="16"/>
      <c r="AC448" s="16"/>
      <c r="AD448" s="16"/>
      <c r="AE448" s="16"/>
      <c r="AF448" s="16"/>
      <c r="AG448" s="16"/>
      <c r="AH448" s="16"/>
      <c r="AI448" s="16"/>
      <c r="AJ448" s="16"/>
      <c r="AK448" s="16"/>
      <c r="AL448" s="16"/>
      <c r="AM448" s="16"/>
      <c r="AN448" s="16"/>
      <c r="AO448" s="16"/>
    </row>
    <row r="449" spans="2:41" ht="18.75" x14ac:dyDescent="0.3">
      <c r="B449" s="1"/>
      <c r="C449" s="1"/>
      <c r="D449" s="1"/>
      <c r="E449" s="1"/>
      <c r="F449" s="1"/>
      <c r="G449" s="1"/>
      <c r="H449" s="1"/>
      <c r="I449" s="1"/>
      <c r="J449" s="1"/>
      <c r="K449" s="1"/>
      <c r="L449" s="1"/>
      <c r="M449" s="1"/>
      <c r="O449" s="16"/>
      <c r="P449" s="16"/>
      <c r="Q449" s="16"/>
      <c r="R449" s="16"/>
      <c r="S449" s="16"/>
      <c r="T449" s="16"/>
      <c r="U449" s="16"/>
      <c r="V449" s="16"/>
      <c r="W449" s="16"/>
      <c r="X449" s="16"/>
      <c r="Y449" s="16"/>
      <c r="Z449" s="16"/>
      <c r="AA449" s="16"/>
      <c r="AB449" s="16"/>
      <c r="AC449" s="16"/>
      <c r="AD449" s="16"/>
      <c r="AE449" s="16"/>
      <c r="AF449" s="16"/>
      <c r="AG449" s="16"/>
      <c r="AH449" s="16"/>
      <c r="AI449" s="16"/>
      <c r="AJ449" s="16"/>
      <c r="AK449" s="16"/>
      <c r="AL449" s="16"/>
      <c r="AM449" s="16"/>
      <c r="AN449" s="16"/>
      <c r="AO449" s="16"/>
    </row>
    <row r="450" spans="2:41" ht="18.75" x14ac:dyDescent="0.3">
      <c r="B450" s="1"/>
      <c r="C450" s="1"/>
      <c r="D450" s="1"/>
      <c r="E450" s="1"/>
      <c r="F450" s="1"/>
      <c r="G450" s="1"/>
      <c r="H450" s="1"/>
      <c r="I450" s="1"/>
      <c r="J450" s="1"/>
      <c r="K450" s="1"/>
      <c r="L450" s="1"/>
      <c r="M450" s="1"/>
      <c r="O450" s="16"/>
      <c r="P450" s="16"/>
      <c r="Q450" s="16"/>
      <c r="R450" s="16"/>
      <c r="S450" s="16"/>
      <c r="T450" s="16"/>
      <c r="U450" s="16"/>
      <c r="V450" s="16"/>
      <c r="W450" s="16"/>
      <c r="X450" s="16"/>
      <c r="Y450" s="16"/>
      <c r="Z450" s="16"/>
      <c r="AA450" s="16"/>
      <c r="AB450" s="16"/>
      <c r="AC450" s="16"/>
      <c r="AD450" s="16"/>
      <c r="AE450" s="16"/>
      <c r="AF450" s="16"/>
      <c r="AG450" s="16"/>
      <c r="AH450" s="16"/>
      <c r="AI450" s="16"/>
      <c r="AJ450" s="16"/>
      <c r="AK450" s="16"/>
      <c r="AL450" s="16"/>
      <c r="AM450" s="16"/>
      <c r="AN450" s="16"/>
      <c r="AO450" s="16"/>
    </row>
    <row r="451" spans="2:41" ht="18.75" x14ac:dyDescent="0.3">
      <c r="B451" s="1"/>
      <c r="C451" s="1"/>
      <c r="D451" s="1"/>
      <c r="E451" s="1"/>
      <c r="F451" s="1"/>
      <c r="G451" s="1"/>
      <c r="H451" s="1"/>
      <c r="I451" s="1"/>
      <c r="J451" s="1"/>
      <c r="K451" s="1"/>
      <c r="L451" s="1"/>
      <c r="M451" s="1"/>
      <c r="O451" s="16"/>
      <c r="P451" s="16"/>
      <c r="Q451" s="16"/>
      <c r="R451" s="16"/>
      <c r="S451" s="16"/>
      <c r="T451" s="16"/>
      <c r="U451" s="16"/>
      <c r="V451" s="16"/>
      <c r="W451" s="16"/>
      <c r="X451" s="16"/>
      <c r="Y451" s="16"/>
      <c r="Z451" s="16"/>
      <c r="AA451" s="16"/>
      <c r="AB451" s="16"/>
      <c r="AC451" s="16"/>
      <c r="AD451" s="16"/>
      <c r="AE451" s="16"/>
      <c r="AF451" s="16"/>
      <c r="AG451" s="16"/>
      <c r="AH451" s="16"/>
      <c r="AI451" s="16"/>
      <c r="AJ451" s="16"/>
      <c r="AK451" s="16"/>
      <c r="AL451" s="16"/>
      <c r="AM451" s="16"/>
      <c r="AN451" s="16"/>
      <c r="AO451" s="16"/>
    </row>
    <row r="452" spans="2:41" ht="18.75" x14ac:dyDescent="0.3">
      <c r="B452" s="1"/>
      <c r="C452" s="1"/>
      <c r="D452" s="1"/>
      <c r="E452" s="1"/>
      <c r="F452" s="1"/>
      <c r="G452" s="1"/>
      <c r="H452" s="1"/>
      <c r="I452" s="1"/>
      <c r="J452" s="1"/>
      <c r="K452" s="1"/>
      <c r="L452" s="1"/>
      <c r="M452" s="1"/>
      <c r="O452" s="16"/>
      <c r="P452" s="16"/>
      <c r="Q452" s="16"/>
      <c r="R452" s="16"/>
      <c r="S452" s="16"/>
      <c r="T452" s="16"/>
      <c r="U452" s="16"/>
      <c r="V452" s="16"/>
      <c r="W452" s="16"/>
      <c r="X452" s="16"/>
      <c r="Y452" s="16"/>
      <c r="Z452" s="16"/>
      <c r="AA452" s="16"/>
      <c r="AB452" s="16"/>
      <c r="AC452" s="16"/>
      <c r="AD452" s="16"/>
      <c r="AE452" s="16"/>
      <c r="AF452" s="16"/>
      <c r="AG452" s="16"/>
      <c r="AH452" s="16"/>
      <c r="AI452" s="16"/>
      <c r="AJ452" s="16"/>
      <c r="AK452" s="16"/>
      <c r="AL452" s="16"/>
      <c r="AM452" s="16"/>
      <c r="AN452" s="16"/>
      <c r="AO452" s="16"/>
    </row>
    <row r="453" spans="2:41" ht="18.75" x14ac:dyDescent="0.3">
      <c r="B453" s="1"/>
      <c r="C453" s="1"/>
      <c r="D453" s="1"/>
      <c r="E453" s="1"/>
      <c r="F453" s="1"/>
      <c r="G453" s="1"/>
      <c r="H453" s="1"/>
      <c r="I453" s="1"/>
      <c r="J453" s="1"/>
      <c r="K453" s="1"/>
      <c r="L453" s="1"/>
      <c r="M453" s="1"/>
      <c r="O453" s="16"/>
      <c r="P453" s="16"/>
      <c r="Q453" s="16"/>
      <c r="R453" s="16"/>
      <c r="S453" s="16"/>
      <c r="T453" s="16"/>
      <c r="U453" s="16"/>
      <c r="V453" s="16"/>
      <c r="W453" s="16"/>
      <c r="X453" s="16"/>
      <c r="Y453" s="16"/>
      <c r="Z453" s="16"/>
      <c r="AA453" s="16"/>
      <c r="AB453" s="16"/>
      <c r="AC453" s="16"/>
      <c r="AD453" s="16"/>
      <c r="AE453" s="16"/>
      <c r="AF453" s="16"/>
      <c r="AG453" s="16"/>
      <c r="AH453" s="16"/>
      <c r="AI453" s="16"/>
      <c r="AJ453" s="16"/>
      <c r="AK453" s="16"/>
      <c r="AL453" s="16"/>
      <c r="AM453" s="16"/>
      <c r="AN453" s="16"/>
      <c r="AO453" s="16"/>
    </row>
    <row r="454" spans="2:41" ht="18.75" x14ac:dyDescent="0.3">
      <c r="B454" s="1"/>
      <c r="C454" s="1"/>
      <c r="D454" s="1"/>
      <c r="E454" s="1"/>
      <c r="F454" s="1"/>
      <c r="G454" s="1"/>
      <c r="H454" s="1"/>
      <c r="I454" s="1"/>
      <c r="J454" s="1"/>
      <c r="K454" s="1"/>
      <c r="L454" s="1"/>
      <c r="M454" s="1"/>
      <c r="O454" s="16"/>
      <c r="P454" s="16"/>
      <c r="Q454" s="16"/>
      <c r="R454" s="16"/>
      <c r="S454" s="16"/>
      <c r="T454" s="16"/>
      <c r="U454" s="16"/>
      <c r="V454" s="16"/>
      <c r="W454" s="16"/>
      <c r="X454" s="16"/>
      <c r="Y454" s="16"/>
      <c r="Z454" s="16"/>
      <c r="AA454" s="16"/>
      <c r="AB454" s="16"/>
      <c r="AC454" s="16"/>
      <c r="AD454" s="16"/>
      <c r="AE454" s="16"/>
      <c r="AF454" s="16"/>
      <c r="AG454" s="16"/>
      <c r="AH454" s="16"/>
      <c r="AI454" s="16"/>
      <c r="AJ454" s="16"/>
      <c r="AK454" s="16"/>
      <c r="AL454" s="16"/>
      <c r="AM454" s="16"/>
      <c r="AN454" s="16"/>
      <c r="AO454" s="16"/>
    </row>
    <row r="455" spans="2:41" ht="18.75" x14ac:dyDescent="0.3">
      <c r="B455" s="1"/>
      <c r="C455" s="1"/>
      <c r="D455" s="1"/>
      <c r="E455" s="1"/>
      <c r="F455" s="1"/>
      <c r="G455" s="1"/>
      <c r="H455" s="1"/>
      <c r="I455" s="1"/>
      <c r="J455" s="1"/>
      <c r="K455" s="1"/>
      <c r="L455" s="1"/>
      <c r="M455" s="1"/>
      <c r="O455" s="16"/>
      <c r="P455" s="16"/>
      <c r="Q455" s="16"/>
      <c r="R455" s="16"/>
      <c r="S455" s="16"/>
      <c r="T455" s="16"/>
      <c r="U455" s="16"/>
      <c r="V455" s="16"/>
      <c r="W455" s="16"/>
      <c r="X455" s="16"/>
      <c r="Y455" s="16"/>
      <c r="Z455" s="16"/>
      <c r="AA455" s="16"/>
      <c r="AB455" s="16"/>
      <c r="AC455" s="16"/>
      <c r="AD455" s="16"/>
      <c r="AE455" s="16"/>
      <c r="AF455" s="16"/>
      <c r="AG455" s="16"/>
      <c r="AH455" s="16"/>
      <c r="AI455" s="16"/>
      <c r="AJ455" s="16"/>
      <c r="AK455" s="16"/>
      <c r="AL455" s="16"/>
      <c r="AM455" s="16"/>
      <c r="AN455" s="16"/>
      <c r="AO455" s="16"/>
    </row>
    <row r="456" spans="2:41" ht="18.75" x14ac:dyDescent="0.3">
      <c r="B456" s="1"/>
      <c r="C456" s="1"/>
      <c r="D456" s="1"/>
      <c r="E456" s="1"/>
      <c r="F456" s="1"/>
      <c r="G456" s="1"/>
      <c r="H456" s="1"/>
      <c r="I456" s="1"/>
      <c r="J456" s="1"/>
      <c r="K456" s="1"/>
      <c r="L456" s="1"/>
      <c r="M456" s="1"/>
      <c r="O456" s="16"/>
      <c r="P456" s="16"/>
      <c r="Q456" s="16"/>
      <c r="R456" s="16"/>
      <c r="S456" s="16"/>
      <c r="T456" s="16"/>
      <c r="U456" s="16"/>
      <c r="V456" s="16"/>
      <c r="W456" s="16"/>
      <c r="X456" s="16"/>
      <c r="Y456" s="16"/>
      <c r="Z456" s="16"/>
      <c r="AA456" s="16"/>
      <c r="AB456" s="16"/>
      <c r="AC456" s="16"/>
      <c r="AD456" s="16"/>
      <c r="AE456" s="16"/>
      <c r="AF456" s="16"/>
      <c r="AG456" s="16"/>
      <c r="AH456" s="16"/>
      <c r="AI456" s="16"/>
      <c r="AJ456" s="16"/>
      <c r="AK456" s="16"/>
      <c r="AL456" s="16"/>
      <c r="AM456" s="16"/>
      <c r="AN456" s="16"/>
      <c r="AO456" s="16"/>
    </row>
    <row r="457" spans="2:41" ht="18.75" x14ac:dyDescent="0.3">
      <c r="B457" s="1"/>
      <c r="C457" s="1"/>
      <c r="D457" s="1"/>
      <c r="E457" s="1"/>
      <c r="F457" s="1"/>
      <c r="G457" s="1"/>
      <c r="H457" s="1"/>
      <c r="I457" s="1"/>
      <c r="J457" s="1"/>
      <c r="K457" s="1"/>
      <c r="L457" s="1"/>
      <c r="M457" s="1"/>
      <c r="O457" s="16"/>
      <c r="P457" s="16"/>
      <c r="Q457" s="16"/>
      <c r="R457" s="16"/>
      <c r="S457" s="16"/>
      <c r="T457" s="16"/>
      <c r="U457" s="16"/>
      <c r="V457" s="16"/>
      <c r="W457" s="16"/>
      <c r="X457" s="16"/>
      <c r="Y457" s="16"/>
      <c r="Z457" s="16"/>
      <c r="AA457" s="16"/>
      <c r="AB457" s="16"/>
      <c r="AC457" s="16"/>
      <c r="AD457" s="16"/>
      <c r="AE457" s="16"/>
      <c r="AF457" s="16"/>
      <c r="AG457" s="16"/>
      <c r="AH457" s="16"/>
      <c r="AI457" s="16"/>
      <c r="AJ457" s="16"/>
      <c r="AK457" s="16"/>
      <c r="AL457" s="16"/>
      <c r="AM457" s="16"/>
      <c r="AN457" s="16"/>
      <c r="AO457" s="16"/>
    </row>
    <row r="458" spans="2:41" ht="18.75" x14ac:dyDescent="0.3">
      <c r="B458" s="1"/>
      <c r="C458" s="1"/>
      <c r="D458" s="1"/>
      <c r="E458" s="1"/>
      <c r="F458" s="1"/>
      <c r="G458" s="1"/>
      <c r="H458" s="1"/>
      <c r="I458" s="1"/>
      <c r="J458" s="1"/>
      <c r="K458" s="1"/>
      <c r="L458" s="1"/>
      <c r="M458" s="1"/>
      <c r="O458" s="16"/>
      <c r="P458" s="16"/>
      <c r="Q458" s="16"/>
      <c r="R458" s="16"/>
      <c r="S458" s="16"/>
      <c r="T458" s="16"/>
      <c r="U458" s="16"/>
      <c r="V458" s="16"/>
      <c r="W458" s="16"/>
      <c r="X458" s="16"/>
      <c r="Y458" s="16"/>
      <c r="Z458" s="16"/>
      <c r="AA458" s="16"/>
      <c r="AB458" s="16"/>
      <c r="AC458" s="16"/>
      <c r="AD458" s="16"/>
      <c r="AE458" s="16"/>
      <c r="AF458" s="16"/>
      <c r="AG458" s="16"/>
      <c r="AH458" s="16"/>
      <c r="AI458" s="16"/>
      <c r="AJ458" s="16"/>
      <c r="AK458" s="16"/>
      <c r="AL458" s="16"/>
      <c r="AM458" s="16"/>
      <c r="AN458" s="16"/>
      <c r="AO458" s="16"/>
    </row>
    <row r="459" spans="2:41" ht="18.75" x14ac:dyDescent="0.3">
      <c r="B459" s="1"/>
      <c r="C459" s="1"/>
      <c r="D459" s="1"/>
      <c r="E459" s="1"/>
      <c r="F459" s="1"/>
      <c r="G459" s="1"/>
      <c r="H459" s="1"/>
      <c r="I459" s="1"/>
      <c r="J459" s="1"/>
      <c r="K459" s="1"/>
      <c r="L459" s="1"/>
      <c r="M459" s="1"/>
      <c r="O459" s="16"/>
      <c r="P459" s="16"/>
      <c r="Q459" s="16"/>
      <c r="R459" s="16"/>
      <c r="S459" s="16"/>
      <c r="T459" s="16"/>
      <c r="U459" s="16"/>
      <c r="V459" s="16"/>
      <c r="W459" s="16"/>
      <c r="X459" s="16"/>
      <c r="Y459" s="16"/>
      <c r="Z459" s="16"/>
      <c r="AA459" s="16"/>
      <c r="AB459" s="16"/>
      <c r="AC459" s="16"/>
      <c r="AD459" s="16"/>
      <c r="AE459" s="16"/>
      <c r="AF459" s="16"/>
      <c r="AG459" s="16"/>
      <c r="AH459" s="16"/>
      <c r="AI459" s="16"/>
      <c r="AJ459" s="16"/>
      <c r="AK459" s="16"/>
      <c r="AL459" s="16"/>
      <c r="AM459" s="16"/>
      <c r="AN459" s="16"/>
      <c r="AO459" s="16"/>
    </row>
    <row r="460" spans="2:41" ht="18.75" x14ac:dyDescent="0.3">
      <c r="B460" s="1"/>
      <c r="C460" s="1"/>
      <c r="D460" s="1"/>
      <c r="E460" s="1"/>
      <c r="F460" s="1"/>
      <c r="G460" s="1"/>
      <c r="H460" s="1"/>
      <c r="I460" s="1"/>
      <c r="J460" s="1"/>
      <c r="K460" s="1"/>
      <c r="L460" s="1"/>
      <c r="M460" s="1"/>
      <c r="O460" s="16"/>
      <c r="P460" s="16"/>
      <c r="Q460" s="16"/>
      <c r="R460" s="16"/>
      <c r="S460" s="16"/>
      <c r="T460" s="16"/>
      <c r="U460" s="16"/>
      <c r="V460" s="16"/>
      <c r="W460" s="16"/>
      <c r="X460" s="16"/>
      <c r="Y460" s="16"/>
      <c r="Z460" s="16"/>
      <c r="AA460" s="16"/>
      <c r="AB460" s="16"/>
      <c r="AC460" s="16"/>
      <c r="AD460" s="16"/>
      <c r="AE460" s="16"/>
      <c r="AF460" s="16"/>
      <c r="AG460" s="16"/>
      <c r="AH460" s="16"/>
      <c r="AI460" s="16"/>
      <c r="AJ460" s="16"/>
      <c r="AK460" s="16"/>
      <c r="AL460" s="16"/>
      <c r="AM460" s="16"/>
      <c r="AN460" s="16"/>
      <c r="AO460" s="16"/>
    </row>
    <row r="461" spans="2:41" ht="18.75" x14ac:dyDescent="0.3">
      <c r="B461" s="1"/>
      <c r="C461" s="1"/>
      <c r="D461" s="1"/>
      <c r="E461" s="1"/>
      <c r="F461" s="1"/>
      <c r="G461" s="1"/>
      <c r="H461" s="1"/>
      <c r="I461" s="1"/>
      <c r="J461" s="1"/>
      <c r="K461" s="1"/>
      <c r="L461" s="1"/>
      <c r="M461" s="1"/>
      <c r="O461" s="16"/>
      <c r="P461" s="16"/>
      <c r="Q461" s="16"/>
      <c r="R461" s="16"/>
      <c r="S461" s="16"/>
      <c r="T461" s="16"/>
      <c r="U461" s="16"/>
      <c r="V461" s="16"/>
      <c r="W461" s="16"/>
      <c r="X461" s="16"/>
      <c r="Y461" s="16"/>
      <c r="Z461" s="16"/>
      <c r="AA461" s="16"/>
      <c r="AB461" s="16"/>
      <c r="AC461" s="16"/>
      <c r="AD461" s="16"/>
      <c r="AE461" s="16"/>
      <c r="AF461" s="16"/>
      <c r="AG461" s="16"/>
      <c r="AH461" s="16"/>
      <c r="AI461" s="16"/>
      <c r="AJ461" s="16"/>
      <c r="AK461" s="16"/>
      <c r="AL461" s="16"/>
      <c r="AM461" s="16"/>
      <c r="AN461" s="16"/>
      <c r="AO461" s="16"/>
    </row>
    <row r="462" spans="2:41" ht="18.75" x14ac:dyDescent="0.3">
      <c r="B462" s="1"/>
      <c r="C462" s="1"/>
      <c r="D462" s="1"/>
      <c r="E462" s="1"/>
      <c r="F462" s="1"/>
      <c r="G462" s="1"/>
      <c r="H462" s="1"/>
      <c r="I462" s="1"/>
      <c r="J462" s="1"/>
      <c r="K462" s="1"/>
      <c r="L462" s="1"/>
      <c r="M462" s="1"/>
      <c r="O462" s="16"/>
      <c r="P462" s="16"/>
      <c r="Q462" s="16"/>
      <c r="R462" s="16"/>
      <c r="S462" s="16"/>
      <c r="T462" s="16"/>
      <c r="U462" s="16"/>
      <c r="V462" s="16"/>
      <c r="W462" s="16"/>
      <c r="X462" s="16"/>
      <c r="Y462" s="16"/>
      <c r="Z462" s="16"/>
      <c r="AA462" s="16"/>
      <c r="AB462" s="16"/>
      <c r="AC462" s="16"/>
      <c r="AD462" s="16"/>
      <c r="AE462" s="16"/>
      <c r="AF462" s="16"/>
      <c r="AG462" s="16"/>
      <c r="AH462" s="16"/>
      <c r="AI462" s="16"/>
      <c r="AJ462" s="16"/>
      <c r="AK462" s="16"/>
      <c r="AL462" s="16"/>
      <c r="AM462" s="16"/>
      <c r="AN462" s="16"/>
      <c r="AO462" s="16"/>
    </row>
    <row r="463" spans="2:41" ht="18.75" x14ac:dyDescent="0.3">
      <c r="B463" s="1"/>
      <c r="C463" s="1"/>
      <c r="D463" s="1"/>
      <c r="E463" s="1"/>
      <c r="F463" s="1"/>
      <c r="G463" s="1"/>
      <c r="H463" s="1"/>
      <c r="I463" s="1"/>
      <c r="J463" s="1"/>
      <c r="K463" s="1"/>
      <c r="L463" s="1"/>
      <c r="M463" s="1"/>
      <c r="O463" s="16"/>
      <c r="P463" s="16"/>
      <c r="Q463" s="16"/>
      <c r="R463" s="16"/>
      <c r="S463" s="16"/>
      <c r="T463" s="16"/>
      <c r="U463" s="16"/>
      <c r="V463" s="16"/>
      <c r="W463" s="16"/>
      <c r="X463" s="16"/>
      <c r="Y463" s="16"/>
      <c r="Z463" s="16"/>
      <c r="AA463" s="16"/>
      <c r="AB463" s="16"/>
      <c r="AC463" s="16"/>
      <c r="AD463" s="16"/>
      <c r="AE463" s="16"/>
      <c r="AF463" s="16"/>
      <c r="AG463" s="16"/>
      <c r="AH463" s="16"/>
      <c r="AI463" s="16"/>
      <c r="AJ463" s="16"/>
      <c r="AK463" s="16"/>
      <c r="AL463" s="16"/>
      <c r="AM463" s="16"/>
      <c r="AN463" s="16"/>
      <c r="AO463" s="16"/>
    </row>
    <row r="464" spans="2:41" ht="18.75" x14ac:dyDescent="0.3">
      <c r="B464" s="1"/>
      <c r="C464" s="1"/>
      <c r="D464" s="1"/>
      <c r="E464" s="1"/>
      <c r="F464" s="1"/>
      <c r="G464" s="1"/>
      <c r="H464" s="1"/>
      <c r="I464" s="1"/>
      <c r="J464" s="1"/>
      <c r="K464" s="1"/>
      <c r="L464" s="1"/>
      <c r="M464" s="1"/>
      <c r="O464" s="16"/>
      <c r="P464" s="16"/>
      <c r="Q464" s="16"/>
      <c r="R464" s="16"/>
      <c r="S464" s="16"/>
      <c r="T464" s="16"/>
      <c r="U464" s="16"/>
      <c r="V464" s="16"/>
      <c r="W464" s="16"/>
      <c r="X464" s="16"/>
      <c r="Y464" s="16"/>
      <c r="Z464" s="16"/>
      <c r="AA464" s="16"/>
      <c r="AB464" s="16"/>
      <c r="AC464" s="16"/>
      <c r="AD464" s="16"/>
      <c r="AE464" s="16"/>
      <c r="AF464" s="16"/>
      <c r="AG464" s="16"/>
      <c r="AH464" s="16"/>
      <c r="AI464" s="16"/>
      <c r="AJ464" s="16"/>
      <c r="AK464" s="16"/>
      <c r="AL464" s="16"/>
      <c r="AM464" s="16"/>
      <c r="AN464" s="16"/>
      <c r="AO464" s="16"/>
    </row>
    <row r="465" spans="2:41" ht="18.75" x14ac:dyDescent="0.3">
      <c r="B465" s="1"/>
      <c r="C465" s="1"/>
      <c r="D465" s="1"/>
      <c r="E465" s="1"/>
      <c r="F465" s="1"/>
      <c r="G465" s="1"/>
      <c r="H465" s="1"/>
      <c r="I465" s="1"/>
      <c r="J465" s="1"/>
      <c r="K465" s="1"/>
      <c r="L465" s="1"/>
      <c r="M465" s="1"/>
      <c r="O465" s="16"/>
      <c r="P465" s="16"/>
      <c r="Q465" s="16"/>
      <c r="R465" s="16"/>
      <c r="S465" s="16"/>
      <c r="T465" s="16"/>
      <c r="U465" s="16"/>
      <c r="V465" s="16"/>
      <c r="W465" s="16"/>
      <c r="X465" s="16"/>
      <c r="Y465" s="16"/>
      <c r="Z465" s="16"/>
      <c r="AA465" s="16"/>
      <c r="AB465" s="16"/>
      <c r="AC465" s="16"/>
      <c r="AD465" s="16"/>
      <c r="AE465" s="16"/>
      <c r="AF465" s="16"/>
      <c r="AG465" s="16"/>
      <c r="AH465" s="16"/>
      <c r="AI465" s="16"/>
      <c r="AJ465" s="16"/>
      <c r="AK465" s="16"/>
      <c r="AL465" s="16"/>
      <c r="AM465" s="16"/>
      <c r="AN465" s="16"/>
      <c r="AO465" s="16"/>
    </row>
    <row r="466" spans="2:41" ht="18.75" x14ac:dyDescent="0.3">
      <c r="B466" s="1"/>
      <c r="C466" s="1"/>
      <c r="D466" s="1"/>
      <c r="E466" s="1"/>
      <c r="F466" s="1"/>
      <c r="G466" s="1"/>
      <c r="H466" s="1"/>
      <c r="I466" s="1"/>
      <c r="J466" s="1"/>
      <c r="K466" s="1"/>
      <c r="L466" s="1"/>
      <c r="M466" s="1"/>
      <c r="O466" s="16"/>
      <c r="P466" s="16"/>
      <c r="Q466" s="16"/>
      <c r="R466" s="16"/>
      <c r="S466" s="16"/>
      <c r="T466" s="16"/>
      <c r="U466" s="16"/>
      <c r="V466" s="16"/>
      <c r="W466" s="16"/>
      <c r="X466" s="16"/>
      <c r="Y466" s="16"/>
      <c r="Z466" s="16"/>
      <c r="AA466" s="16"/>
      <c r="AB466" s="16"/>
      <c r="AC466" s="16"/>
      <c r="AD466" s="16"/>
      <c r="AE466" s="16"/>
      <c r="AF466" s="16"/>
      <c r="AG466" s="16"/>
      <c r="AH466" s="16"/>
      <c r="AI466" s="16"/>
      <c r="AJ466" s="16"/>
      <c r="AK466" s="16"/>
      <c r="AL466" s="16"/>
      <c r="AM466" s="16"/>
      <c r="AN466" s="16"/>
      <c r="AO466" s="16"/>
    </row>
    <row r="467" spans="2:41" ht="18.75" x14ac:dyDescent="0.3">
      <c r="B467" s="1"/>
      <c r="C467" s="1"/>
      <c r="D467" s="1"/>
      <c r="E467" s="1"/>
      <c r="F467" s="1"/>
      <c r="G467" s="1"/>
      <c r="H467" s="1"/>
      <c r="I467" s="1"/>
      <c r="J467" s="1"/>
      <c r="K467" s="1"/>
      <c r="L467" s="1"/>
      <c r="M467" s="1"/>
      <c r="O467" s="16"/>
      <c r="P467" s="16"/>
      <c r="Q467" s="16"/>
      <c r="R467" s="16"/>
      <c r="S467" s="16"/>
      <c r="T467" s="16"/>
      <c r="U467" s="16"/>
      <c r="V467" s="16"/>
      <c r="W467" s="16"/>
      <c r="X467" s="16"/>
      <c r="Y467" s="16"/>
      <c r="Z467" s="16"/>
      <c r="AA467" s="16"/>
      <c r="AB467" s="16"/>
      <c r="AC467" s="16"/>
      <c r="AD467" s="16"/>
      <c r="AE467" s="16"/>
      <c r="AF467" s="16"/>
      <c r="AG467" s="16"/>
      <c r="AH467" s="16"/>
      <c r="AI467" s="16"/>
      <c r="AJ467" s="16"/>
      <c r="AK467" s="16"/>
      <c r="AL467" s="16"/>
      <c r="AM467" s="16"/>
      <c r="AN467" s="16"/>
      <c r="AO467" s="16"/>
    </row>
    <row r="468" spans="2:41" ht="18.75" x14ac:dyDescent="0.3">
      <c r="B468" s="1"/>
      <c r="C468" s="1"/>
      <c r="D468" s="1"/>
      <c r="E468" s="1"/>
      <c r="F468" s="1"/>
      <c r="G468" s="1"/>
      <c r="H468" s="1"/>
      <c r="I468" s="1"/>
      <c r="J468" s="1"/>
      <c r="K468" s="1"/>
      <c r="L468" s="1"/>
      <c r="M468" s="1"/>
      <c r="O468" s="16"/>
      <c r="P468" s="16"/>
      <c r="Q468" s="16"/>
      <c r="R468" s="16"/>
      <c r="S468" s="16"/>
      <c r="T468" s="16"/>
      <c r="U468" s="16"/>
      <c r="V468" s="16"/>
      <c r="W468" s="16"/>
      <c r="X468" s="16"/>
      <c r="Y468" s="16"/>
      <c r="Z468" s="16"/>
      <c r="AA468" s="16"/>
      <c r="AB468" s="16"/>
      <c r="AC468" s="16"/>
      <c r="AD468" s="16"/>
      <c r="AE468" s="16"/>
      <c r="AF468" s="16"/>
      <c r="AG468" s="16"/>
      <c r="AH468" s="16"/>
      <c r="AI468" s="16"/>
      <c r="AJ468" s="16"/>
      <c r="AK468" s="16"/>
      <c r="AL468" s="16"/>
      <c r="AM468" s="16"/>
      <c r="AN468" s="16"/>
      <c r="AO468" s="16"/>
    </row>
    <row r="469" spans="2:41" ht="18.75" x14ac:dyDescent="0.3">
      <c r="B469" s="1"/>
      <c r="C469" s="1"/>
      <c r="D469" s="1"/>
      <c r="E469" s="1"/>
      <c r="F469" s="1"/>
      <c r="G469" s="1"/>
      <c r="H469" s="1"/>
      <c r="I469" s="1"/>
      <c r="J469" s="1"/>
      <c r="K469" s="1"/>
      <c r="L469" s="1"/>
      <c r="M469" s="1"/>
      <c r="O469" s="16"/>
      <c r="P469" s="16"/>
      <c r="Q469" s="16"/>
      <c r="R469" s="16"/>
      <c r="S469" s="16"/>
      <c r="T469" s="16"/>
      <c r="U469" s="16"/>
      <c r="V469" s="16"/>
      <c r="W469" s="16"/>
      <c r="X469" s="16"/>
      <c r="Y469" s="16"/>
      <c r="Z469" s="16"/>
      <c r="AA469" s="16"/>
      <c r="AB469" s="16"/>
      <c r="AC469" s="16"/>
      <c r="AD469" s="16"/>
      <c r="AE469" s="16"/>
      <c r="AF469" s="16"/>
      <c r="AG469" s="16"/>
      <c r="AH469" s="16"/>
      <c r="AI469" s="16"/>
      <c r="AJ469" s="16"/>
      <c r="AK469" s="16"/>
      <c r="AL469" s="16"/>
      <c r="AM469" s="16"/>
      <c r="AN469" s="16"/>
      <c r="AO469" s="16"/>
    </row>
    <row r="470" spans="2:41" ht="18.75" x14ac:dyDescent="0.3">
      <c r="B470" s="1"/>
      <c r="C470" s="1"/>
      <c r="D470" s="1"/>
      <c r="E470" s="1"/>
      <c r="F470" s="1"/>
      <c r="G470" s="1"/>
      <c r="H470" s="1"/>
      <c r="I470" s="1"/>
      <c r="J470" s="1"/>
      <c r="K470" s="1"/>
      <c r="L470" s="1"/>
      <c r="M470" s="1"/>
      <c r="O470" s="16"/>
      <c r="P470" s="16"/>
      <c r="Q470" s="16"/>
      <c r="R470" s="16"/>
      <c r="S470" s="16"/>
      <c r="T470" s="16"/>
      <c r="U470" s="16"/>
      <c r="V470" s="16"/>
      <c r="W470" s="16"/>
      <c r="X470" s="16"/>
      <c r="Y470" s="16"/>
      <c r="Z470" s="16"/>
      <c r="AA470" s="16"/>
      <c r="AB470" s="16"/>
      <c r="AC470" s="16"/>
      <c r="AD470" s="16"/>
      <c r="AE470" s="16"/>
      <c r="AF470" s="16"/>
      <c r="AG470" s="16"/>
      <c r="AH470" s="16"/>
      <c r="AI470" s="16"/>
      <c r="AJ470" s="16"/>
      <c r="AK470" s="16"/>
      <c r="AL470" s="16"/>
      <c r="AM470" s="16"/>
      <c r="AN470" s="16"/>
      <c r="AO470" s="16"/>
    </row>
    <row r="471" spans="2:41" ht="18.75" x14ac:dyDescent="0.3">
      <c r="B471" s="1"/>
      <c r="C471" s="1"/>
      <c r="D471" s="1"/>
      <c r="E471" s="1"/>
      <c r="F471" s="1"/>
      <c r="G471" s="1"/>
      <c r="H471" s="1"/>
      <c r="I471" s="1"/>
      <c r="J471" s="1"/>
      <c r="K471" s="1"/>
      <c r="L471" s="1"/>
      <c r="M471" s="1"/>
      <c r="O471" s="16"/>
      <c r="P471" s="16"/>
      <c r="Q471" s="16"/>
      <c r="R471" s="16"/>
      <c r="S471" s="16"/>
      <c r="T471" s="16"/>
      <c r="U471" s="16"/>
      <c r="V471" s="16"/>
      <c r="W471" s="16"/>
      <c r="X471" s="16"/>
      <c r="Y471" s="16"/>
      <c r="Z471" s="16"/>
      <c r="AA471" s="16"/>
      <c r="AB471" s="16"/>
      <c r="AC471" s="16"/>
      <c r="AD471" s="16"/>
      <c r="AE471" s="16"/>
      <c r="AF471" s="16"/>
      <c r="AG471" s="16"/>
      <c r="AH471" s="16"/>
      <c r="AI471" s="16"/>
      <c r="AJ471" s="16"/>
      <c r="AK471" s="16"/>
      <c r="AL471" s="16"/>
      <c r="AM471" s="16"/>
      <c r="AN471" s="16"/>
      <c r="AO471" s="16"/>
    </row>
    <row r="472" spans="2:41" ht="18.75" x14ac:dyDescent="0.3">
      <c r="B472" s="1"/>
      <c r="C472" s="1"/>
      <c r="D472" s="1"/>
      <c r="E472" s="1"/>
      <c r="F472" s="1"/>
      <c r="G472" s="1"/>
      <c r="H472" s="1"/>
      <c r="I472" s="1"/>
      <c r="J472" s="1"/>
      <c r="K472" s="1"/>
      <c r="L472" s="1"/>
      <c r="M472" s="1"/>
      <c r="O472" s="16"/>
      <c r="P472" s="16"/>
      <c r="Q472" s="16"/>
      <c r="R472" s="16"/>
      <c r="S472" s="16"/>
      <c r="T472" s="16"/>
      <c r="U472" s="16"/>
      <c r="V472" s="16"/>
      <c r="W472" s="16"/>
      <c r="X472" s="16"/>
      <c r="Y472" s="16"/>
      <c r="Z472" s="16"/>
      <c r="AA472" s="16"/>
      <c r="AB472" s="16"/>
      <c r="AC472" s="16"/>
      <c r="AD472" s="16"/>
      <c r="AE472" s="16"/>
      <c r="AF472" s="16"/>
      <c r="AG472" s="16"/>
      <c r="AH472" s="16"/>
      <c r="AI472" s="16"/>
      <c r="AJ472" s="16"/>
      <c r="AK472" s="16"/>
      <c r="AL472" s="16"/>
      <c r="AM472" s="16"/>
      <c r="AN472" s="16"/>
      <c r="AO472" s="16"/>
    </row>
    <row r="473" spans="2:41" ht="18.75" x14ac:dyDescent="0.3">
      <c r="B473" s="1"/>
      <c r="C473" s="1"/>
      <c r="D473" s="1"/>
      <c r="E473" s="1"/>
      <c r="F473" s="1"/>
      <c r="G473" s="1"/>
      <c r="H473" s="1"/>
      <c r="I473" s="1"/>
      <c r="J473" s="1"/>
      <c r="K473" s="1"/>
      <c r="L473" s="1"/>
      <c r="M473" s="1"/>
      <c r="O473" s="16"/>
      <c r="P473" s="16"/>
      <c r="Q473" s="16"/>
      <c r="R473" s="16"/>
      <c r="S473" s="16"/>
      <c r="T473" s="16"/>
      <c r="U473" s="16"/>
      <c r="V473" s="16"/>
      <c r="W473" s="16"/>
      <c r="X473" s="16"/>
      <c r="Y473" s="16"/>
      <c r="Z473" s="16"/>
      <c r="AA473" s="16"/>
      <c r="AB473" s="16"/>
      <c r="AC473" s="16"/>
      <c r="AD473" s="16"/>
      <c r="AE473" s="16"/>
      <c r="AF473" s="16"/>
      <c r="AG473" s="16"/>
      <c r="AH473" s="16"/>
      <c r="AI473" s="16"/>
      <c r="AJ473" s="16"/>
      <c r="AK473" s="16"/>
      <c r="AL473" s="16"/>
      <c r="AM473" s="16"/>
      <c r="AN473" s="16"/>
      <c r="AO473" s="16"/>
    </row>
    <row r="474" spans="2:41" ht="18.75" x14ac:dyDescent="0.3">
      <c r="B474" s="1"/>
      <c r="C474" s="1"/>
      <c r="D474" s="1"/>
      <c r="E474" s="1"/>
      <c r="F474" s="1"/>
      <c r="G474" s="1"/>
      <c r="H474" s="1"/>
      <c r="I474" s="1"/>
      <c r="J474" s="1"/>
      <c r="K474" s="1"/>
      <c r="L474" s="1"/>
      <c r="M474" s="1"/>
      <c r="O474" s="16"/>
      <c r="P474" s="16"/>
      <c r="Q474" s="16"/>
      <c r="R474" s="16"/>
      <c r="S474" s="16"/>
      <c r="T474" s="16"/>
      <c r="U474" s="16"/>
      <c r="V474" s="16"/>
      <c r="W474" s="16"/>
      <c r="X474" s="16"/>
      <c r="Y474" s="16"/>
      <c r="Z474" s="16"/>
      <c r="AA474" s="16"/>
      <c r="AB474" s="16"/>
      <c r="AC474" s="16"/>
      <c r="AD474" s="16"/>
      <c r="AE474" s="16"/>
      <c r="AF474" s="16"/>
      <c r="AG474" s="16"/>
      <c r="AH474" s="16"/>
      <c r="AI474" s="16"/>
      <c r="AJ474" s="16"/>
      <c r="AK474" s="16"/>
      <c r="AL474" s="16"/>
      <c r="AM474" s="16"/>
      <c r="AN474" s="16"/>
      <c r="AO474" s="16"/>
    </row>
    <row r="475" spans="2:41" ht="18.75" x14ac:dyDescent="0.3">
      <c r="B475" s="1"/>
      <c r="C475" s="1"/>
      <c r="D475" s="1"/>
      <c r="E475" s="1"/>
      <c r="F475" s="1"/>
      <c r="G475" s="1"/>
      <c r="H475" s="1"/>
      <c r="I475" s="1"/>
      <c r="J475" s="1"/>
      <c r="K475" s="1"/>
      <c r="L475" s="1"/>
      <c r="M475" s="1"/>
      <c r="O475" s="16"/>
      <c r="P475" s="16"/>
      <c r="Q475" s="16"/>
      <c r="R475" s="16"/>
      <c r="S475" s="16"/>
      <c r="T475" s="16"/>
      <c r="U475" s="16"/>
      <c r="V475" s="16"/>
      <c r="W475" s="16"/>
      <c r="X475" s="16"/>
      <c r="Y475" s="16"/>
      <c r="Z475" s="16"/>
      <c r="AA475" s="16"/>
      <c r="AB475" s="16"/>
      <c r="AC475" s="16"/>
      <c r="AD475" s="16"/>
      <c r="AE475" s="16"/>
      <c r="AF475" s="16"/>
      <c r="AG475" s="16"/>
      <c r="AH475" s="16"/>
      <c r="AI475" s="16"/>
      <c r="AJ475" s="16"/>
      <c r="AK475" s="16"/>
      <c r="AL475" s="16"/>
      <c r="AM475" s="16"/>
      <c r="AN475" s="16"/>
      <c r="AO475" s="16"/>
    </row>
    <row r="476" spans="2:41" ht="18.75" x14ac:dyDescent="0.3">
      <c r="B476" s="1"/>
      <c r="C476" s="1"/>
      <c r="D476" s="1"/>
      <c r="E476" s="1"/>
      <c r="F476" s="1"/>
      <c r="G476" s="1"/>
      <c r="H476" s="1"/>
      <c r="I476" s="1"/>
      <c r="J476" s="1"/>
      <c r="K476" s="1"/>
      <c r="L476" s="1"/>
      <c r="M476" s="1"/>
      <c r="O476" s="16"/>
      <c r="P476" s="16"/>
      <c r="Q476" s="16"/>
      <c r="R476" s="16"/>
      <c r="S476" s="16"/>
      <c r="T476" s="16"/>
      <c r="U476" s="16"/>
      <c r="V476" s="16"/>
      <c r="W476" s="16"/>
      <c r="X476" s="16"/>
      <c r="Y476" s="16"/>
      <c r="Z476" s="16"/>
      <c r="AA476" s="16"/>
      <c r="AB476" s="16"/>
      <c r="AC476" s="16"/>
      <c r="AD476" s="16"/>
      <c r="AE476" s="16"/>
      <c r="AF476" s="16"/>
      <c r="AG476" s="16"/>
      <c r="AH476" s="16"/>
      <c r="AI476" s="16"/>
      <c r="AJ476" s="16"/>
      <c r="AK476" s="16"/>
      <c r="AL476" s="16"/>
      <c r="AM476" s="16"/>
      <c r="AN476" s="16"/>
      <c r="AO476" s="16"/>
    </row>
    <row r="477" spans="2:41" ht="18.75" x14ac:dyDescent="0.3">
      <c r="B477" s="1"/>
      <c r="C477" s="1"/>
      <c r="D477" s="1"/>
      <c r="E477" s="1"/>
      <c r="F477" s="1"/>
      <c r="G477" s="1"/>
      <c r="H477" s="1"/>
      <c r="I477" s="1"/>
      <c r="J477" s="1"/>
      <c r="K477" s="1"/>
      <c r="L477" s="1"/>
      <c r="M477" s="1"/>
      <c r="O477" s="16"/>
      <c r="P477" s="16"/>
      <c r="Q477" s="16"/>
      <c r="R477" s="16"/>
      <c r="S477" s="16"/>
      <c r="T477" s="16"/>
      <c r="U477" s="16"/>
      <c r="V477" s="16"/>
      <c r="W477" s="16"/>
      <c r="X477" s="16"/>
      <c r="Y477" s="16"/>
      <c r="Z477" s="16"/>
      <c r="AA477" s="16"/>
      <c r="AB477" s="16"/>
      <c r="AC477" s="16"/>
      <c r="AD477" s="16"/>
      <c r="AE477" s="16"/>
      <c r="AF477" s="16"/>
      <c r="AG477" s="16"/>
      <c r="AH477" s="16"/>
      <c r="AI477" s="16"/>
      <c r="AJ477" s="16"/>
      <c r="AK477" s="16"/>
      <c r="AL477" s="16"/>
      <c r="AM477" s="16"/>
      <c r="AN477" s="16"/>
      <c r="AO477" s="16"/>
    </row>
    <row r="478" spans="2:41" ht="18.75" x14ac:dyDescent="0.3">
      <c r="B478" s="1"/>
      <c r="C478" s="1"/>
      <c r="D478" s="1"/>
      <c r="E478" s="1"/>
      <c r="F478" s="1"/>
      <c r="G478" s="1"/>
      <c r="H478" s="1"/>
      <c r="I478" s="1"/>
      <c r="J478" s="1"/>
      <c r="K478" s="1"/>
      <c r="L478" s="1"/>
      <c r="M478" s="1"/>
      <c r="O478" s="16"/>
      <c r="P478" s="16"/>
      <c r="Q478" s="16"/>
      <c r="R478" s="16"/>
      <c r="S478" s="16"/>
      <c r="T478" s="16"/>
      <c r="U478" s="16"/>
      <c r="V478" s="16"/>
      <c r="W478" s="16"/>
      <c r="X478" s="16"/>
      <c r="Y478" s="16"/>
      <c r="Z478" s="16"/>
      <c r="AA478" s="16"/>
      <c r="AB478" s="16"/>
      <c r="AC478" s="16"/>
      <c r="AD478" s="16"/>
      <c r="AE478" s="16"/>
      <c r="AF478" s="16"/>
      <c r="AG478" s="16"/>
      <c r="AH478" s="16"/>
      <c r="AI478" s="16"/>
      <c r="AJ478" s="16"/>
      <c r="AK478" s="16"/>
      <c r="AL478" s="16"/>
      <c r="AM478" s="16"/>
      <c r="AN478" s="16"/>
      <c r="AO478" s="16"/>
    </row>
    <row r="479" spans="2:41" ht="18.75" x14ac:dyDescent="0.3">
      <c r="B479" s="1"/>
      <c r="C479" s="1"/>
      <c r="D479" s="1"/>
      <c r="E479" s="1"/>
      <c r="F479" s="1"/>
      <c r="G479" s="1"/>
      <c r="H479" s="1"/>
      <c r="I479" s="1"/>
      <c r="J479" s="1"/>
      <c r="K479" s="1"/>
      <c r="L479" s="1"/>
      <c r="M479" s="1"/>
      <c r="O479" s="16"/>
      <c r="P479" s="16"/>
      <c r="Q479" s="16"/>
      <c r="R479" s="16"/>
      <c r="S479" s="16"/>
      <c r="T479" s="16"/>
      <c r="U479" s="16"/>
      <c r="V479" s="16"/>
      <c r="W479" s="16"/>
      <c r="X479" s="16"/>
      <c r="Y479" s="16"/>
      <c r="Z479" s="16"/>
      <c r="AA479" s="16"/>
      <c r="AB479" s="16"/>
      <c r="AC479" s="16"/>
      <c r="AD479" s="16"/>
      <c r="AE479" s="16"/>
      <c r="AF479" s="16"/>
      <c r="AG479" s="16"/>
      <c r="AH479" s="16"/>
      <c r="AI479" s="16"/>
      <c r="AJ479" s="16"/>
      <c r="AK479" s="16"/>
      <c r="AL479" s="16"/>
      <c r="AM479" s="16"/>
      <c r="AN479" s="16"/>
      <c r="AO479" s="16"/>
    </row>
    <row r="480" spans="2:41" ht="18.75" x14ac:dyDescent="0.3">
      <c r="B480" s="1"/>
      <c r="C480" s="1"/>
      <c r="D480" s="1"/>
      <c r="E480" s="1"/>
      <c r="F480" s="1"/>
      <c r="G480" s="1"/>
      <c r="H480" s="1"/>
      <c r="I480" s="1"/>
      <c r="J480" s="1"/>
      <c r="K480" s="1"/>
      <c r="L480" s="1"/>
      <c r="M480" s="1"/>
      <c r="O480" s="16"/>
      <c r="P480" s="16"/>
      <c r="Q480" s="16"/>
      <c r="R480" s="16"/>
      <c r="S480" s="16"/>
      <c r="T480" s="16"/>
      <c r="U480" s="16"/>
      <c r="V480" s="16"/>
      <c r="W480" s="16"/>
      <c r="X480" s="16"/>
      <c r="Y480" s="16"/>
      <c r="Z480" s="16"/>
      <c r="AA480" s="16"/>
      <c r="AB480" s="16"/>
      <c r="AC480" s="16"/>
      <c r="AD480" s="16"/>
      <c r="AE480" s="16"/>
      <c r="AF480" s="16"/>
      <c r="AG480" s="16"/>
      <c r="AH480" s="16"/>
      <c r="AI480" s="16"/>
      <c r="AJ480" s="16"/>
      <c r="AK480" s="16"/>
      <c r="AL480" s="16"/>
      <c r="AM480" s="16"/>
      <c r="AN480" s="16"/>
      <c r="AO480" s="16"/>
    </row>
    <row r="481" spans="2:41" ht="18.75" x14ac:dyDescent="0.3">
      <c r="B481" s="1"/>
      <c r="C481" s="1"/>
      <c r="D481" s="1"/>
      <c r="E481" s="1"/>
      <c r="F481" s="1"/>
      <c r="G481" s="1"/>
      <c r="H481" s="1"/>
      <c r="I481" s="1"/>
      <c r="J481" s="1"/>
      <c r="K481" s="1"/>
      <c r="L481" s="1"/>
      <c r="M481" s="1"/>
      <c r="O481" s="16"/>
      <c r="P481" s="16"/>
      <c r="Q481" s="16"/>
      <c r="R481" s="16"/>
      <c r="S481" s="16"/>
      <c r="T481" s="16"/>
      <c r="U481" s="16"/>
      <c r="V481" s="16"/>
      <c r="W481" s="16"/>
      <c r="X481" s="16"/>
      <c r="Y481" s="16"/>
      <c r="Z481" s="16"/>
      <c r="AA481" s="16"/>
      <c r="AB481" s="16"/>
      <c r="AC481" s="16"/>
      <c r="AD481" s="16"/>
      <c r="AE481" s="16"/>
      <c r="AF481" s="16"/>
      <c r="AG481" s="16"/>
      <c r="AH481" s="16"/>
      <c r="AI481" s="16"/>
      <c r="AJ481" s="16"/>
      <c r="AK481" s="16"/>
      <c r="AL481" s="16"/>
      <c r="AM481" s="16"/>
      <c r="AN481" s="16"/>
      <c r="AO481" s="16"/>
    </row>
    <row r="482" spans="2:41" ht="18.75" x14ac:dyDescent="0.3">
      <c r="B482" s="1"/>
      <c r="C482" s="1"/>
      <c r="D482" s="1"/>
      <c r="E482" s="1"/>
      <c r="F482" s="1"/>
      <c r="G482" s="1"/>
      <c r="H482" s="1"/>
      <c r="I482" s="1"/>
      <c r="J482" s="1"/>
      <c r="K482" s="1"/>
      <c r="L482" s="1"/>
      <c r="M482" s="1"/>
      <c r="O482" s="16"/>
      <c r="P482" s="16"/>
      <c r="Q482" s="16"/>
      <c r="R482" s="16"/>
      <c r="S482" s="16"/>
      <c r="T482" s="16"/>
      <c r="U482" s="16"/>
      <c r="V482" s="16"/>
      <c r="W482" s="16"/>
      <c r="X482" s="16"/>
      <c r="Y482" s="16"/>
      <c r="Z482" s="16"/>
      <c r="AA482" s="16"/>
      <c r="AB482" s="16"/>
      <c r="AC482" s="16"/>
      <c r="AD482" s="16"/>
      <c r="AE482" s="16"/>
      <c r="AF482" s="16"/>
      <c r="AG482" s="16"/>
      <c r="AH482" s="16"/>
      <c r="AI482" s="16"/>
      <c r="AJ482" s="16"/>
      <c r="AK482" s="16"/>
      <c r="AL482" s="16"/>
      <c r="AM482" s="16"/>
      <c r="AN482" s="16"/>
      <c r="AO482" s="16"/>
    </row>
    <row r="483" spans="2:41" ht="18.75" x14ac:dyDescent="0.3">
      <c r="B483" s="1"/>
      <c r="C483" s="1"/>
      <c r="D483" s="1"/>
      <c r="E483" s="1"/>
      <c r="F483" s="1"/>
      <c r="G483" s="1"/>
      <c r="H483" s="1"/>
      <c r="I483" s="1"/>
      <c r="J483" s="1"/>
      <c r="K483" s="1"/>
      <c r="L483" s="1"/>
      <c r="M483" s="1"/>
      <c r="O483" s="16"/>
      <c r="P483" s="16"/>
      <c r="Q483" s="16"/>
      <c r="R483" s="16"/>
      <c r="S483" s="16"/>
      <c r="T483" s="16"/>
      <c r="U483" s="16"/>
      <c r="V483" s="16"/>
      <c r="W483" s="16"/>
      <c r="X483" s="16"/>
      <c r="Y483" s="16"/>
      <c r="Z483" s="16"/>
      <c r="AA483" s="16"/>
      <c r="AB483" s="16"/>
      <c r="AC483" s="16"/>
      <c r="AD483" s="16"/>
      <c r="AE483" s="16"/>
      <c r="AF483" s="16"/>
      <c r="AG483" s="16"/>
      <c r="AH483" s="16"/>
      <c r="AI483" s="16"/>
      <c r="AJ483" s="16"/>
      <c r="AK483" s="16"/>
      <c r="AL483" s="16"/>
      <c r="AM483" s="16"/>
      <c r="AN483" s="16"/>
      <c r="AO483" s="16"/>
    </row>
    <row r="484" spans="2:41" ht="18.75" x14ac:dyDescent="0.3">
      <c r="B484" s="1"/>
      <c r="C484" s="1"/>
      <c r="D484" s="1"/>
      <c r="E484" s="1"/>
      <c r="F484" s="1"/>
      <c r="G484" s="1"/>
      <c r="H484" s="1"/>
      <c r="I484" s="1"/>
      <c r="J484" s="1"/>
      <c r="K484" s="1"/>
      <c r="L484" s="1"/>
      <c r="M484" s="1"/>
      <c r="O484" s="16"/>
      <c r="P484" s="16"/>
      <c r="Q484" s="16"/>
      <c r="R484" s="16"/>
      <c r="S484" s="16"/>
      <c r="T484" s="16"/>
      <c r="U484" s="16"/>
      <c r="V484" s="16"/>
      <c r="W484" s="16"/>
      <c r="X484" s="16"/>
      <c r="Y484" s="16"/>
      <c r="Z484" s="16"/>
      <c r="AA484" s="16"/>
      <c r="AB484" s="16"/>
      <c r="AC484" s="16"/>
      <c r="AD484" s="16"/>
      <c r="AE484" s="16"/>
      <c r="AF484" s="16"/>
      <c r="AG484" s="16"/>
      <c r="AH484" s="16"/>
      <c r="AI484" s="16"/>
      <c r="AJ484" s="16"/>
      <c r="AK484" s="16"/>
      <c r="AL484" s="16"/>
      <c r="AM484" s="16"/>
      <c r="AN484" s="16"/>
      <c r="AO484" s="16"/>
    </row>
    <row r="485" spans="2:41" ht="18.75" x14ac:dyDescent="0.3">
      <c r="B485" s="1"/>
      <c r="C485" s="1"/>
      <c r="D485" s="1"/>
      <c r="E485" s="1"/>
      <c r="F485" s="1"/>
      <c r="G485" s="1"/>
      <c r="H485" s="1"/>
      <c r="I485" s="1"/>
      <c r="J485" s="1"/>
      <c r="K485" s="1"/>
      <c r="L485" s="1"/>
      <c r="M485" s="1"/>
      <c r="O485" s="16"/>
      <c r="P485" s="16"/>
      <c r="Q485" s="16"/>
      <c r="R485" s="16"/>
      <c r="S485" s="16"/>
      <c r="T485" s="16"/>
      <c r="U485" s="16"/>
      <c r="V485" s="16"/>
      <c r="W485" s="16"/>
      <c r="X485" s="16"/>
      <c r="Y485" s="16"/>
      <c r="Z485" s="16"/>
      <c r="AA485" s="16"/>
      <c r="AB485" s="16"/>
      <c r="AC485" s="16"/>
      <c r="AD485" s="16"/>
      <c r="AE485" s="16"/>
      <c r="AF485" s="16"/>
      <c r="AG485" s="16"/>
      <c r="AH485" s="16"/>
      <c r="AI485" s="16"/>
      <c r="AJ485" s="16"/>
      <c r="AK485" s="16"/>
      <c r="AL485" s="16"/>
      <c r="AM485" s="16"/>
      <c r="AN485" s="16"/>
      <c r="AO485" s="16"/>
    </row>
    <row r="486" spans="2:41" ht="18.75" x14ac:dyDescent="0.3">
      <c r="B486" s="1"/>
      <c r="C486" s="1"/>
      <c r="D486" s="1"/>
      <c r="E486" s="1"/>
      <c r="F486" s="1"/>
      <c r="G486" s="1"/>
      <c r="H486" s="1"/>
      <c r="I486" s="1"/>
      <c r="J486" s="1"/>
      <c r="K486" s="1"/>
      <c r="L486" s="1"/>
      <c r="M486" s="1"/>
      <c r="O486" s="16"/>
      <c r="P486" s="16"/>
      <c r="Q486" s="16"/>
      <c r="R486" s="16"/>
      <c r="S486" s="16"/>
      <c r="T486" s="16"/>
      <c r="U486" s="16"/>
      <c r="V486" s="16"/>
      <c r="W486" s="16"/>
      <c r="X486" s="16"/>
      <c r="Y486" s="16"/>
      <c r="Z486" s="16"/>
      <c r="AA486" s="16"/>
      <c r="AB486" s="16"/>
      <c r="AC486" s="16"/>
      <c r="AD486" s="16"/>
      <c r="AE486" s="16"/>
      <c r="AF486" s="16"/>
      <c r="AG486" s="16"/>
      <c r="AH486" s="16"/>
      <c r="AI486" s="16"/>
      <c r="AJ486" s="16"/>
      <c r="AK486" s="16"/>
      <c r="AL486" s="16"/>
      <c r="AM486" s="16"/>
      <c r="AN486" s="16"/>
      <c r="AO486" s="16"/>
    </row>
    <row r="487" spans="2:41" ht="18.75" x14ac:dyDescent="0.3">
      <c r="B487" s="1"/>
      <c r="C487" s="1"/>
      <c r="D487" s="1"/>
      <c r="E487" s="1"/>
      <c r="F487" s="1"/>
      <c r="G487" s="1"/>
      <c r="H487" s="1"/>
      <c r="I487" s="1"/>
      <c r="J487" s="1"/>
      <c r="K487" s="1"/>
      <c r="L487" s="1"/>
      <c r="M487" s="1"/>
      <c r="O487" s="16"/>
      <c r="P487" s="16"/>
      <c r="Q487" s="16"/>
      <c r="R487" s="16"/>
      <c r="S487" s="16"/>
      <c r="T487" s="16"/>
      <c r="U487" s="16"/>
      <c r="V487" s="16"/>
      <c r="W487" s="16"/>
      <c r="X487" s="16"/>
      <c r="Y487" s="16"/>
      <c r="Z487" s="16"/>
      <c r="AA487" s="16"/>
      <c r="AB487" s="16"/>
      <c r="AC487" s="16"/>
      <c r="AD487" s="16"/>
      <c r="AE487" s="16"/>
      <c r="AF487" s="16"/>
      <c r="AG487" s="16"/>
      <c r="AH487" s="16"/>
      <c r="AI487" s="16"/>
      <c r="AJ487" s="16"/>
      <c r="AK487" s="16"/>
      <c r="AL487" s="16"/>
      <c r="AM487" s="16"/>
      <c r="AN487" s="16"/>
      <c r="AO487" s="16"/>
    </row>
    <row r="488" spans="2:41" ht="18.75" x14ac:dyDescent="0.3">
      <c r="B488" s="1"/>
      <c r="C488" s="1"/>
      <c r="D488" s="1"/>
      <c r="E488" s="1"/>
      <c r="F488" s="1"/>
      <c r="G488" s="1"/>
      <c r="H488" s="1"/>
      <c r="I488" s="1"/>
      <c r="J488" s="1"/>
      <c r="K488" s="1"/>
      <c r="L488" s="1"/>
      <c r="M488" s="1"/>
      <c r="O488" s="16"/>
      <c r="P488" s="16"/>
      <c r="Q488" s="16"/>
      <c r="R488" s="16"/>
      <c r="S488" s="16"/>
      <c r="T488" s="16"/>
      <c r="U488" s="16"/>
      <c r="V488" s="16"/>
      <c r="W488" s="16"/>
      <c r="X488" s="16"/>
      <c r="Y488" s="16"/>
      <c r="Z488" s="16"/>
      <c r="AA488" s="16"/>
      <c r="AB488" s="16"/>
      <c r="AC488" s="16"/>
      <c r="AD488" s="16"/>
      <c r="AE488" s="16"/>
      <c r="AF488" s="16"/>
      <c r="AG488" s="16"/>
      <c r="AH488" s="16"/>
      <c r="AI488" s="16"/>
      <c r="AJ488" s="16"/>
      <c r="AK488" s="16"/>
      <c r="AL488" s="16"/>
      <c r="AM488" s="16"/>
      <c r="AN488" s="16"/>
      <c r="AO488" s="16"/>
    </row>
    <row r="489" spans="2:41" ht="18.75" x14ac:dyDescent="0.3">
      <c r="B489" s="1"/>
      <c r="C489" s="1"/>
      <c r="D489" s="1"/>
      <c r="E489" s="1"/>
      <c r="F489" s="1"/>
      <c r="G489" s="1"/>
      <c r="H489" s="1"/>
      <c r="I489" s="1"/>
      <c r="J489" s="1"/>
      <c r="K489" s="1"/>
      <c r="L489" s="1"/>
      <c r="M489" s="1"/>
      <c r="O489" s="16"/>
      <c r="P489" s="16"/>
      <c r="Q489" s="16"/>
      <c r="R489" s="16"/>
      <c r="S489" s="16"/>
      <c r="T489" s="16"/>
      <c r="U489" s="16"/>
      <c r="V489" s="16"/>
      <c r="W489" s="16"/>
      <c r="X489" s="16"/>
      <c r="Y489" s="16"/>
      <c r="Z489" s="16"/>
      <c r="AA489" s="16"/>
      <c r="AB489" s="16"/>
      <c r="AC489" s="16"/>
      <c r="AD489" s="16"/>
      <c r="AE489" s="16"/>
      <c r="AF489" s="16"/>
      <c r="AG489" s="16"/>
      <c r="AH489" s="16"/>
      <c r="AI489" s="16"/>
      <c r="AJ489" s="16"/>
      <c r="AK489" s="16"/>
      <c r="AL489" s="16"/>
      <c r="AM489" s="16"/>
      <c r="AN489" s="16"/>
      <c r="AO489" s="16"/>
    </row>
    <row r="490" spans="2:41" ht="18.75" x14ac:dyDescent="0.3">
      <c r="B490" s="1"/>
      <c r="C490" s="1"/>
      <c r="D490" s="1"/>
      <c r="E490" s="1"/>
      <c r="F490" s="1"/>
      <c r="G490" s="1"/>
      <c r="H490" s="1"/>
      <c r="I490" s="1"/>
      <c r="J490" s="1"/>
      <c r="K490" s="1"/>
      <c r="L490" s="1"/>
      <c r="M490" s="1"/>
      <c r="O490" s="16"/>
      <c r="P490" s="16"/>
      <c r="Q490" s="16"/>
      <c r="R490" s="16"/>
      <c r="S490" s="16"/>
      <c r="T490" s="16"/>
      <c r="U490" s="16"/>
      <c r="V490" s="16"/>
      <c r="W490" s="16"/>
      <c r="X490" s="16"/>
      <c r="Y490" s="16"/>
      <c r="Z490" s="16"/>
      <c r="AA490" s="16"/>
      <c r="AB490" s="16"/>
      <c r="AC490" s="16"/>
      <c r="AD490" s="16"/>
      <c r="AE490" s="16"/>
      <c r="AF490" s="16"/>
      <c r="AG490" s="16"/>
      <c r="AH490" s="16"/>
      <c r="AI490" s="16"/>
      <c r="AJ490" s="16"/>
      <c r="AK490" s="16"/>
      <c r="AL490" s="16"/>
      <c r="AM490" s="16"/>
      <c r="AN490" s="16"/>
      <c r="AO490" s="16"/>
    </row>
    <row r="491" spans="2:41" ht="18.75" x14ac:dyDescent="0.3">
      <c r="B491" s="1"/>
      <c r="C491" s="1"/>
      <c r="D491" s="1"/>
      <c r="E491" s="1"/>
      <c r="F491" s="1"/>
      <c r="G491" s="1"/>
      <c r="H491" s="1"/>
      <c r="I491" s="1"/>
      <c r="J491" s="1"/>
      <c r="K491" s="1"/>
      <c r="L491" s="1"/>
      <c r="M491" s="1"/>
      <c r="O491" s="16"/>
      <c r="P491" s="16"/>
      <c r="Q491" s="16"/>
      <c r="R491" s="16"/>
      <c r="S491" s="16"/>
      <c r="T491" s="16"/>
      <c r="U491" s="16"/>
      <c r="V491" s="16"/>
      <c r="W491" s="16"/>
      <c r="X491" s="16"/>
      <c r="Y491" s="16"/>
      <c r="Z491" s="16"/>
      <c r="AA491" s="16"/>
      <c r="AB491" s="16"/>
      <c r="AC491" s="16"/>
      <c r="AD491" s="16"/>
      <c r="AE491" s="16"/>
      <c r="AF491" s="16"/>
      <c r="AG491" s="16"/>
      <c r="AH491" s="16"/>
      <c r="AI491" s="16"/>
      <c r="AJ491" s="16"/>
      <c r="AK491" s="16"/>
      <c r="AL491" s="16"/>
      <c r="AM491" s="16"/>
      <c r="AN491" s="16"/>
      <c r="AO491" s="16"/>
    </row>
    <row r="492" spans="2:41" ht="18.75" x14ac:dyDescent="0.3">
      <c r="B492" s="1"/>
      <c r="C492" s="1"/>
      <c r="D492" s="1"/>
      <c r="E492" s="1"/>
      <c r="F492" s="1"/>
      <c r="G492" s="1"/>
      <c r="H492" s="1"/>
      <c r="I492" s="1"/>
      <c r="J492" s="1"/>
      <c r="K492" s="1"/>
      <c r="L492" s="1"/>
      <c r="M492" s="1"/>
      <c r="O492" s="16"/>
      <c r="P492" s="16"/>
      <c r="Q492" s="16"/>
      <c r="R492" s="16"/>
      <c r="S492" s="16"/>
      <c r="T492" s="16"/>
      <c r="U492" s="16"/>
      <c r="V492" s="16"/>
      <c r="W492" s="16"/>
      <c r="X492" s="16"/>
      <c r="Y492" s="16"/>
      <c r="Z492" s="16"/>
      <c r="AA492" s="16"/>
      <c r="AB492" s="16"/>
      <c r="AC492" s="16"/>
      <c r="AD492" s="16"/>
      <c r="AE492" s="16"/>
      <c r="AF492" s="16"/>
      <c r="AG492" s="16"/>
      <c r="AH492" s="16"/>
      <c r="AI492" s="16"/>
      <c r="AJ492" s="16"/>
      <c r="AK492" s="16"/>
      <c r="AL492" s="16"/>
      <c r="AM492" s="16"/>
      <c r="AN492" s="16"/>
      <c r="AO492" s="16"/>
    </row>
    <row r="493" spans="2:41" ht="18.75" x14ac:dyDescent="0.3">
      <c r="B493" s="1"/>
      <c r="C493" s="1"/>
      <c r="D493" s="1"/>
      <c r="E493" s="1"/>
      <c r="F493" s="1"/>
      <c r="G493" s="1"/>
      <c r="H493" s="1"/>
      <c r="I493" s="1"/>
      <c r="J493" s="1"/>
      <c r="K493" s="1"/>
      <c r="L493" s="1"/>
      <c r="M493" s="1"/>
      <c r="O493" s="16"/>
      <c r="P493" s="16"/>
      <c r="Q493" s="16"/>
      <c r="R493" s="16"/>
      <c r="S493" s="16"/>
      <c r="T493" s="16"/>
      <c r="U493" s="16"/>
      <c r="V493" s="16"/>
      <c r="W493" s="16"/>
      <c r="X493" s="16"/>
      <c r="Y493" s="16"/>
      <c r="Z493" s="16"/>
      <c r="AA493" s="16"/>
      <c r="AB493" s="16"/>
      <c r="AC493" s="16"/>
      <c r="AD493" s="16"/>
      <c r="AE493" s="16"/>
      <c r="AF493" s="16"/>
      <c r="AG493" s="16"/>
      <c r="AH493" s="16"/>
      <c r="AI493" s="16"/>
      <c r="AJ493" s="16"/>
      <c r="AK493" s="16"/>
      <c r="AL493" s="16"/>
      <c r="AM493" s="16"/>
      <c r="AN493" s="16"/>
      <c r="AO493" s="16"/>
    </row>
    <row r="494" spans="2:41" ht="18.75" x14ac:dyDescent="0.3">
      <c r="B494" s="1"/>
      <c r="C494" s="1"/>
      <c r="D494" s="1"/>
      <c r="E494" s="1"/>
      <c r="F494" s="1"/>
      <c r="G494" s="1"/>
      <c r="H494" s="1"/>
      <c r="I494" s="1"/>
      <c r="J494" s="1"/>
      <c r="K494" s="1"/>
      <c r="L494" s="1"/>
      <c r="M494" s="1"/>
      <c r="O494" s="16"/>
      <c r="P494" s="16"/>
      <c r="Q494" s="16"/>
      <c r="R494" s="16"/>
      <c r="S494" s="16"/>
      <c r="T494" s="16"/>
      <c r="U494" s="16"/>
      <c r="V494" s="16"/>
      <c r="W494" s="16"/>
      <c r="X494" s="16"/>
      <c r="Y494" s="16"/>
      <c r="Z494" s="16"/>
      <c r="AA494" s="16"/>
      <c r="AB494" s="16"/>
      <c r="AC494" s="16"/>
      <c r="AD494" s="16"/>
      <c r="AE494" s="16"/>
      <c r="AF494" s="16"/>
      <c r="AG494" s="16"/>
      <c r="AH494" s="16"/>
      <c r="AI494" s="16"/>
      <c r="AJ494" s="16"/>
      <c r="AK494" s="16"/>
      <c r="AL494" s="16"/>
      <c r="AM494" s="16"/>
      <c r="AN494" s="16"/>
      <c r="AO494" s="16"/>
    </row>
    <row r="495" spans="2:41" ht="18.75" x14ac:dyDescent="0.3">
      <c r="B495" s="1"/>
      <c r="C495" s="1"/>
      <c r="D495" s="1"/>
      <c r="E495" s="1"/>
      <c r="F495" s="1"/>
      <c r="G495" s="1"/>
      <c r="H495" s="1"/>
      <c r="I495" s="1"/>
      <c r="J495" s="1"/>
      <c r="K495" s="1"/>
      <c r="L495" s="1"/>
      <c r="M495" s="1"/>
      <c r="O495" s="16"/>
      <c r="P495" s="16"/>
      <c r="Q495" s="16"/>
      <c r="R495" s="16"/>
      <c r="S495" s="16"/>
      <c r="T495" s="16"/>
      <c r="U495" s="16"/>
      <c r="V495" s="16"/>
      <c r="W495" s="16"/>
      <c r="X495" s="16"/>
      <c r="Y495" s="16"/>
      <c r="Z495" s="16"/>
      <c r="AA495" s="16"/>
      <c r="AB495" s="16"/>
      <c r="AC495" s="16"/>
      <c r="AD495" s="16"/>
      <c r="AE495" s="16"/>
      <c r="AF495" s="16"/>
      <c r="AG495" s="16"/>
      <c r="AH495" s="16"/>
      <c r="AI495" s="16"/>
      <c r="AJ495" s="16"/>
      <c r="AK495" s="16"/>
      <c r="AL495" s="16"/>
      <c r="AM495" s="16"/>
      <c r="AN495" s="16"/>
      <c r="AO495" s="16"/>
    </row>
    <row r="496" spans="2:41" ht="18.75" x14ac:dyDescent="0.3">
      <c r="B496" s="1"/>
      <c r="C496" s="1"/>
      <c r="D496" s="1"/>
      <c r="E496" s="1"/>
      <c r="F496" s="1"/>
      <c r="G496" s="1"/>
      <c r="H496" s="1"/>
      <c r="I496" s="1"/>
      <c r="J496" s="1"/>
      <c r="K496" s="1"/>
      <c r="L496" s="1"/>
      <c r="M496" s="1"/>
      <c r="O496" s="16"/>
      <c r="P496" s="16"/>
      <c r="Q496" s="16"/>
      <c r="R496" s="16"/>
      <c r="S496" s="16"/>
      <c r="T496" s="16"/>
      <c r="U496" s="16"/>
      <c r="V496" s="16"/>
      <c r="W496" s="16"/>
      <c r="X496" s="16"/>
      <c r="Y496" s="16"/>
      <c r="Z496" s="16"/>
      <c r="AA496" s="16"/>
      <c r="AB496" s="16"/>
      <c r="AC496" s="16"/>
      <c r="AD496" s="16"/>
      <c r="AE496" s="16"/>
      <c r="AF496" s="16"/>
      <c r="AG496" s="16"/>
      <c r="AH496" s="16"/>
      <c r="AI496" s="16"/>
      <c r="AJ496" s="16"/>
      <c r="AK496" s="16"/>
      <c r="AL496" s="16"/>
      <c r="AM496" s="16"/>
      <c r="AN496" s="16"/>
      <c r="AO496" s="16"/>
    </row>
    <row r="497" spans="2:41" ht="18.75" x14ac:dyDescent="0.3">
      <c r="B497" s="1"/>
      <c r="C497" s="1"/>
      <c r="D497" s="1"/>
      <c r="E497" s="1"/>
      <c r="F497" s="1"/>
      <c r="G497" s="1"/>
      <c r="H497" s="1"/>
      <c r="I497" s="1"/>
      <c r="J497" s="1"/>
      <c r="K497" s="1"/>
      <c r="L497" s="1"/>
      <c r="M497" s="1"/>
      <c r="O497" s="16"/>
      <c r="P497" s="16"/>
      <c r="Q497" s="16"/>
      <c r="R497" s="16"/>
      <c r="S497" s="16"/>
      <c r="T497" s="16"/>
      <c r="U497" s="16"/>
      <c r="V497" s="16"/>
      <c r="W497" s="16"/>
      <c r="X497" s="16"/>
      <c r="Y497" s="16"/>
      <c r="Z497" s="16"/>
      <c r="AA497" s="16"/>
      <c r="AB497" s="16"/>
      <c r="AC497" s="16"/>
      <c r="AD497" s="16"/>
      <c r="AE497" s="16"/>
      <c r="AF497" s="16"/>
      <c r="AG497" s="16"/>
      <c r="AH497" s="16"/>
      <c r="AI497" s="16"/>
      <c r="AJ497" s="16"/>
      <c r="AK497" s="16"/>
      <c r="AL497" s="16"/>
      <c r="AM497" s="16"/>
      <c r="AN497" s="16"/>
      <c r="AO497" s="16"/>
    </row>
    <row r="498" spans="2:41" ht="18.75" x14ac:dyDescent="0.3">
      <c r="B498" s="1"/>
      <c r="C498" s="1"/>
      <c r="D498" s="1"/>
      <c r="E498" s="1"/>
      <c r="F498" s="1"/>
      <c r="G498" s="1"/>
      <c r="H498" s="1"/>
      <c r="I498" s="1"/>
      <c r="J498" s="1"/>
      <c r="K498" s="1"/>
      <c r="L498" s="1"/>
      <c r="M498" s="1"/>
      <c r="O498" s="16"/>
      <c r="P498" s="16"/>
      <c r="Q498" s="16"/>
      <c r="R498" s="16"/>
      <c r="S498" s="16"/>
      <c r="T498" s="16"/>
      <c r="U498" s="16"/>
      <c r="V498" s="16"/>
      <c r="W498" s="16"/>
      <c r="X498" s="16"/>
      <c r="Y498" s="16"/>
      <c r="Z498" s="16"/>
      <c r="AA498" s="16"/>
      <c r="AB498" s="16"/>
      <c r="AC498" s="16"/>
      <c r="AD498" s="16"/>
      <c r="AE498" s="16"/>
      <c r="AF498" s="16"/>
      <c r="AG498" s="16"/>
      <c r="AH498" s="16"/>
      <c r="AI498" s="16"/>
      <c r="AJ498" s="16"/>
      <c r="AK498" s="16"/>
      <c r="AL498" s="16"/>
      <c r="AM498" s="16"/>
      <c r="AN498" s="16"/>
      <c r="AO498" s="16"/>
    </row>
    <row r="499" spans="2:41" ht="18.75" x14ac:dyDescent="0.3">
      <c r="B499" s="1"/>
      <c r="C499" s="1"/>
      <c r="D499" s="1"/>
      <c r="E499" s="1"/>
      <c r="F499" s="1"/>
      <c r="G499" s="1"/>
      <c r="H499" s="1"/>
      <c r="I499" s="1"/>
      <c r="J499" s="1"/>
      <c r="K499" s="1"/>
      <c r="L499" s="1"/>
      <c r="M499" s="1"/>
      <c r="O499" s="16"/>
      <c r="P499" s="16"/>
      <c r="Q499" s="16"/>
      <c r="R499" s="16"/>
      <c r="S499" s="16"/>
      <c r="T499" s="16"/>
      <c r="U499" s="16"/>
      <c r="V499" s="16"/>
      <c r="W499" s="16"/>
      <c r="X499" s="16"/>
      <c r="Y499" s="16"/>
      <c r="Z499" s="16"/>
      <c r="AA499" s="16"/>
      <c r="AB499" s="16"/>
      <c r="AC499" s="16"/>
      <c r="AD499" s="16"/>
      <c r="AE499" s="16"/>
      <c r="AF499" s="16"/>
      <c r="AG499" s="16"/>
      <c r="AH499" s="16"/>
      <c r="AI499" s="16"/>
      <c r="AJ499" s="16"/>
      <c r="AK499" s="16"/>
      <c r="AL499" s="16"/>
      <c r="AM499" s="16"/>
      <c r="AN499" s="16"/>
      <c r="AO499" s="16"/>
    </row>
    <row r="500" spans="2:41" ht="18.75" x14ac:dyDescent="0.3">
      <c r="B500" s="1"/>
      <c r="C500" s="1"/>
      <c r="D500" s="1"/>
      <c r="E500" s="1"/>
      <c r="F500" s="1"/>
      <c r="G500" s="1"/>
      <c r="H500" s="1"/>
      <c r="I500" s="1"/>
      <c r="J500" s="1"/>
      <c r="K500" s="1"/>
      <c r="L500" s="1"/>
      <c r="M500" s="1"/>
      <c r="O500" s="16"/>
      <c r="P500" s="16"/>
      <c r="Q500" s="16"/>
      <c r="R500" s="16"/>
      <c r="S500" s="16"/>
      <c r="T500" s="16"/>
      <c r="U500" s="16"/>
      <c r="V500" s="16"/>
      <c r="W500" s="16"/>
      <c r="X500" s="16"/>
      <c r="Y500" s="16"/>
      <c r="Z500" s="16"/>
      <c r="AA500" s="16"/>
      <c r="AB500" s="16"/>
      <c r="AC500" s="16"/>
      <c r="AD500" s="16"/>
      <c r="AE500" s="16"/>
      <c r="AF500" s="16"/>
      <c r="AG500" s="16"/>
      <c r="AH500" s="16"/>
      <c r="AI500" s="16"/>
      <c r="AJ500" s="16"/>
      <c r="AK500" s="16"/>
      <c r="AL500" s="16"/>
      <c r="AM500" s="16"/>
      <c r="AN500" s="16"/>
      <c r="AO500" s="16"/>
    </row>
    <row r="501" spans="2:41" ht="18.75" x14ac:dyDescent="0.3">
      <c r="B501" s="1"/>
      <c r="C501" s="1"/>
      <c r="D501" s="1"/>
      <c r="E501" s="1"/>
      <c r="F501" s="1"/>
      <c r="G501" s="1"/>
      <c r="H501" s="1"/>
      <c r="I501" s="1"/>
      <c r="J501" s="1"/>
      <c r="K501" s="1"/>
      <c r="L501" s="1"/>
      <c r="M501" s="1"/>
      <c r="O501" s="16"/>
      <c r="P501" s="16"/>
      <c r="Q501" s="16"/>
      <c r="R501" s="16"/>
      <c r="S501" s="16"/>
      <c r="T501" s="16"/>
      <c r="U501" s="16"/>
      <c r="V501" s="16"/>
      <c r="W501" s="16"/>
      <c r="X501" s="16"/>
      <c r="Y501" s="16"/>
      <c r="Z501" s="16"/>
      <c r="AA501" s="16"/>
      <c r="AB501" s="16"/>
      <c r="AC501" s="16"/>
      <c r="AD501" s="16"/>
      <c r="AE501" s="16"/>
      <c r="AF501" s="16"/>
      <c r="AG501" s="16"/>
      <c r="AH501" s="16"/>
      <c r="AI501" s="16"/>
      <c r="AJ501" s="16"/>
      <c r="AK501" s="16"/>
      <c r="AL501" s="16"/>
      <c r="AM501" s="16"/>
      <c r="AN501" s="16"/>
      <c r="AO501" s="16"/>
    </row>
    <row r="502" spans="2:41" ht="18.75" x14ac:dyDescent="0.3">
      <c r="B502" s="1"/>
      <c r="C502" s="1"/>
      <c r="D502" s="1"/>
      <c r="E502" s="1"/>
      <c r="F502" s="1"/>
      <c r="G502" s="1"/>
      <c r="H502" s="1"/>
      <c r="I502" s="1"/>
      <c r="J502" s="1"/>
      <c r="K502" s="1"/>
      <c r="L502" s="1"/>
      <c r="M502" s="1"/>
      <c r="O502" s="16"/>
      <c r="P502" s="16"/>
      <c r="Q502" s="16"/>
      <c r="R502" s="16"/>
      <c r="S502" s="16"/>
      <c r="T502" s="16"/>
      <c r="U502" s="16"/>
      <c r="V502" s="16"/>
      <c r="W502" s="16"/>
      <c r="X502" s="16"/>
      <c r="Y502" s="16"/>
      <c r="Z502" s="16"/>
      <c r="AA502" s="16"/>
      <c r="AB502" s="16"/>
      <c r="AC502" s="16"/>
      <c r="AD502" s="16"/>
      <c r="AE502" s="16"/>
      <c r="AF502" s="16"/>
      <c r="AG502" s="16"/>
      <c r="AH502" s="16"/>
      <c r="AI502" s="16"/>
      <c r="AJ502" s="16"/>
      <c r="AK502" s="16"/>
      <c r="AL502" s="16"/>
      <c r="AM502" s="16"/>
      <c r="AN502" s="16"/>
      <c r="AO502" s="16"/>
    </row>
    <row r="503" spans="2:41" ht="18.75" x14ac:dyDescent="0.3">
      <c r="B503" s="1"/>
      <c r="C503" s="1"/>
      <c r="D503" s="1"/>
      <c r="E503" s="1"/>
      <c r="F503" s="1"/>
      <c r="G503" s="1"/>
      <c r="H503" s="1"/>
      <c r="I503" s="1"/>
      <c r="J503" s="1"/>
      <c r="K503" s="1"/>
      <c r="L503" s="1"/>
      <c r="M503" s="1"/>
      <c r="O503" s="16"/>
      <c r="P503" s="16"/>
      <c r="Q503" s="16"/>
      <c r="R503" s="16"/>
      <c r="S503" s="16"/>
      <c r="T503" s="16"/>
      <c r="U503" s="16"/>
      <c r="V503" s="16"/>
      <c r="W503" s="16"/>
      <c r="X503" s="16"/>
      <c r="Y503" s="16"/>
      <c r="Z503" s="16"/>
      <c r="AA503" s="16"/>
      <c r="AB503" s="16"/>
      <c r="AC503" s="16"/>
      <c r="AD503" s="16"/>
      <c r="AE503" s="16"/>
      <c r="AF503" s="16"/>
      <c r="AG503" s="16"/>
      <c r="AH503" s="16"/>
      <c r="AI503" s="16"/>
      <c r="AJ503" s="16"/>
      <c r="AK503" s="16"/>
      <c r="AL503" s="16"/>
      <c r="AM503" s="16"/>
      <c r="AN503" s="16"/>
      <c r="AO503" s="16"/>
    </row>
    <row r="504" spans="2:41" ht="18.75" x14ac:dyDescent="0.3">
      <c r="B504" s="1"/>
      <c r="C504" s="1"/>
      <c r="D504" s="1"/>
      <c r="E504" s="1"/>
      <c r="F504" s="1"/>
      <c r="G504" s="1"/>
      <c r="H504" s="1"/>
      <c r="I504" s="1"/>
      <c r="J504" s="1"/>
      <c r="K504" s="1"/>
      <c r="L504" s="1"/>
      <c r="M504" s="1"/>
      <c r="O504" s="16"/>
      <c r="P504" s="16"/>
      <c r="Q504" s="16"/>
      <c r="R504" s="16"/>
      <c r="S504" s="16"/>
      <c r="T504" s="16"/>
      <c r="U504" s="16"/>
      <c r="V504" s="16"/>
      <c r="W504" s="16"/>
      <c r="X504" s="16"/>
      <c r="Y504" s="16"/>
      <c r="Z504" s="16"/>
      <c r="AA504" s="16"/>
      <c r="AB504" s="16"/>
      <c r="AC504" s="16"/>
      <c r="AD504" s="16"/>
      <c r="AE504" s="16"/>
      <c r="AF504" s="16"/>
      <c r="AG504" s="16"/>
      <c r="AH504" s="16"/>
      <c r="AI504" s="16"/>
      <c r="AJ504" s="16"/>
      <c r="AK504" s="16"/>
      <c r="AL504" s="16"/>
      <c r="AM504" s="16"/>
      <c r="AN504" s="16"/>
      <c r="AO504" s="16"/>
    </row>
    <row r="505" spans="2:41" ht="18.75" x14ac:dyDescent="0.3">
      <c r="B505" s="1"/>
      <c r="C505" s="1"/>
      <c r="D505" s="1"/>
      <c r="E505" s="1"/>
      <c r="F505" s="1"/>
      <c r="G505" s="1"/>
      <c r="H505" s="1"/>
      <c r="I505" s="1"/>
      <c r="J505" s="1"/>
      <c r="K505" s="1"/>
      <c r="L505" s="1"/>
      <c r="M505" s="1"/>
      <c r="O505" s="16"/>
      <c r="P505" s="16"/>
      <c r="Q505" s="16"/>
      <c r="R505" s="16"/>
      <c r="S505" s="16"/>
      <c r="T505" s="16"/>
      <c r="U505" s="16"/>
      <c r="V505" s="16"/>
      <c r="W505" s="16"/>
      <c r="X505" s="16"/>
      <c r="Y505" s="16"/>
      <c r="Z505" s="16"/>
      <c r="AA505" s="16"/>
      <c r="AB505" s="16"/>
      <c r="AC505" s="16"/>
      <c r="AD505" s="16"/>
      <c r="AE505" s="16"/>
      <c r="AF505" s="16"/>
      <c r="AG505" s="16"/>
      <c r="AH505" s="16"/>
      <c r="AI505" s="16"/>
      <c r="AJ505" s="16"/>
      <c r="AK505" s="16"/>
      <c r="AL505" s="16"/>
      <c r="AM505" s="16"/>
      <c r="AN505" s="16"/>
      <c r="AO505" s="16"/>
    </row>
    <row r="506" spans="2:41" ht="18.75" x14ac:dyDescent="0.3">
      <c r="B506" s="1"/>
      <c r="C506" s="1"/>
      <c r="D506" s="1"/>
      <c r="E506" s="1"/>
      <c r="F506" s="1"/>
      <c r="G506" s="1"/>
      <c r="H506" s="1"/>
      <c r="I506" s="1"/>
      <c r="J506" s="1"/>
      <c r="K506" s="1"/>
      <c r="L506" s="1"/>
      <c r="M506" s="1"/>
      <c r="O506" s="16"/>
      <c r="P506" s="16"/>
      <c r="Q506" s="16"/>
      <c r="R506" s="16"/>
      <c r="S506" s="16"/>
      <c r="T506" s="16"/>
      <c r="U506" s="16"/>
      <c r="V506" s="16"/>
      <c r="W506" s="16"/>
      <c r="X506" s="16"/>
      <c r="Y506" s="16"/>
      <c r="Z506" s="16"/>
      <c r="AA506" s="16"/>
      <c r="AB506" s="16"/>
      <c r="AC506" s="16"/>
      <c r="AD506" s="16"/>
      <c r="AE506" s="16"/>
      <c r="AF506" s="16"/>
      <c r="AG506" s="16"/>
      <c r="AH506" s="16"/>
      <c r="AI506" s="16"/>
      <c r="AJ506" s="16"/>
      <c r="AK506" s="16"/>
      <c r="AL506" s="16"/>
      <c r="AM506" s="16"/>
      <c r="AN506" s="16"/>
      <c r="AO506" s="16"/>
    </row>
    <row r="507" spans="2:41" ht="18.75" x14ac:dyDescent="0.3">
      <c r="B507" s="1"/>
      <c r="C507" s="1"/>
      <c r="D507" s="1"/>
      <c r="E507" s="1"/>
      <c r="F507" s="1"/>
      <c r="G507" s="1"/>
      <c r="H507" s="1"/>
      <c r="I507" s="1"/>
      <c r="J507" s="1"/>
      <c r="K507" s="1"/>
      <c r="L507" s="1"/>
      <c r="M507" s="1"/>
      <c r="O507" s="16"/>
      <c r="P507" s="16"/>
      <c r="Q507" s="16"/>
      <c r="R507" s="16"/>
      <c r="S507" s="16"/>
      <c r="T507" s="16"/>
      <c r="U507" s="16"/>
      <c r="V507" s="16"/>
      <c r="W507" s="16"/>
      <c r="X507" s="16"/>
      <c r="Y507" s="16"/>
      <c r="Z507" s="16"/>
      <c r="AA507" s="16"/>
      <c r="AB507" s="16"/>
      <c r="AC507" s="16"/>
      <c r="AD507" s="16"/>
      <c r="AE507" s="16"/>
      <c r="AF507" s="16"/>
      <c r="AG507" s="16"/>
      <c r="AH507" s="16"/>
      <c r="AI507" s="16"/>
      <c r="AJ507" s="16"/>
      <c r="AK507" s="16"/>
      <c r="AL507" s="16"/>
      <c r="AM507" s="16"/>
      <c r="AN507" s="16"/>
      <c r="AO507" s="16"/>
    </row>
    <row r="508" spans="2:41" ht="18.75" x14ac:dyDescent="0.3">
      <c r="B508" s="1"/>
      <c r="C508" s="1"/>
      <c r="D508" s="1"/>
      <c r="E508" s="1"/>
      <c r="F508" s="1"/>
      <c r="G508" s="1"/>
      <c r="H508" s="1"/>
      <c r="I508" s="1"/>
      <c r="J508" s="1"/>
      <c r="K508" s="1"/>
      <c r="L508" s="1"/>
      <c r="M508" s="1"/>
      <c r="O508" s="16"/>
      <c r="P508" s="16"/>
      <c r="Q508" s="16"/>
      <c r="R508" s="16"/>
      <c r="S508" s="16"/>
      <c r="T508" s="16"/>
      <c r="U508" s="16"/>
      <c r="V508" s="16"/>
      <c r="W508" s="16"/>
      <c r="X508" s="16"/>
      <c r="Y508" s="16"/>
      <c r="Z508" s="16"/>
      <c r="AA508" s="16"/>
      <c r="AB508" s="16"/>
      <c r="AC508" s="16"/>
      <c r="AD508" s="16"/>
      <c r="AE508" s="16"/>
      <c r="AF508" s="16"/>
      <c r="AG508" s="16"/>
      <c r="AH508" s="16"/>
      <c r="AI508" s="16"/>
      <c r="AJ508" s="16"/>
      <c r="AK508" s="16"/>
      <c r="AL508" s="16"/>
      <c r="AM508" s="16"/>
      <c r="AN508" s="16"/>
      <c r="AO508" s="16"/>
    </row>
    <row r="509" spans="2:41" ht="18.75" x14ac:dyDescent="0.3">
      <c r="B509" s="1"/>
      <c r="C509" s="1"/>
      <c r="D509" s="1"/>
      <c r="E509" s="1"/>
      <c r="F509" s="1"/>
      <c r="G509" s="1"/>
      <c r="H509" s="1"/>
      <c r="I509" s="1"/>
      <c r="J509" s="1"/>
      <c r="K509" s="1"/>
      <c r="L509" s="1"/>
      <c r="M509" s="1"/>
      <c r="O509" s="16"/>
      <c r="P509" s="16"/>
      <c r="Q509" s="16"/>
      <c r="R509" s="16"/>
      <c r="S509" s="16"/>
      <c r="T509" s="16"/>
      <c r="U509" s="16"/>
      <c r="V509" s="16"/>
      <c r="W509" s="16"/>
      <c r="X509" s="16"/>
      <c r="Y509" s="16"/>
      <c r="Z509" s="16"/>
      <c r="AA509" s="16"/>
      <c r="AB509" s="16"/>
      <c r="AC509" s="16"/>
      <c r="AD509" s="16"/>
      <c r="AE509" s="16"/>
      <c r="AF509" s="16"/>
      <c r="AG509" s="16"/>
      <c r="AH509" s="16"/>
      <c r="AI509" s="16"/>
      <c r="AJ509" s="16"/>
      <c r="AK509" s="16"/>
      <c r="AL509" s="16"/>
      <c r="AM509" s="16"/>
      <c r="AN509" s="16"/>
      <c r="AO509" s="16"/>
    </row>
    <row r="510" spans="2:41" ht="18.75" x14ac:dyDescent="0.3">
      <c r="B510" s="1"/>
      <c r="C510" s="1"/>
      <c r="D510" s="1"/>
      <c r="E510" s="1"/>
      <c r="F510" s="1"/>
      <c r="G510" s="1"/>
      <c r="H510" s="1"/>
      <c r="I510" s="1"/>
      <c r="J510" s="1"/>
      <c r="K510" s="1"/>
      <c r="L510" s="1"/>
      <c r="M510" s="1"/>
      <c r="O510" s="16"/>
      <c r="P510" s="16"/>
      <c r="Q510" s="16"/>
      <c r="R510" s="16"/>
      <c r="S510" s="16"/>
      <c r="T510" s="16"/>
      <c r="U510" s="16"/>
      <c r="V510" s="16"/>
      <c r="W510" s="16"/>
      <c r="X510" s="16"/>
      <c r="Y510" s="16"/>
      <c r="Z510" s="16"/>
      <c r="AA510" s="16"/>
      <c r="AB510" s="16"/>
      <c r="AC510" s="16"/>
      <c r="AD510" s="16"/>
      <c r="AE510" s="16"/>
      <c r="AF510" s="16"/>
      <c r="AG510" s="16"/>
      <c r="AH510" s="16"/>
      <c r="AI510" s="16"/>
      <c r="AJ510" s="16"/>
      <c r="AK510" s="16"/>
      <c r="AL510" s="16"/>
      <c r="AM510" s="16"/>
      <c r="AN510" s="16"/>
      <c r="AO510" s="16"/>
    </row>
    <row r="511" spans="2:41" ht="18.75" x14ac:dyDescent="0.3">
      <c r="B511" s="1"/>
      <c r="C511" s="1"/>
      <c r="D511" s="1"/>
      <c r="E511" s="1"/>
      <c r="F511" s="1"/>
      <c r="G511" s="1"/>
      <c r="H511" s="1"/>
      <c r="I511" s="1"/>
      <c r="J511" s="1"/>
      <c r="K511" s="1"/>
      <c r="L511" s="1"/>
      <c r="M511" s="1"/>
      <c r="O511" s="16"/>
      <c r="P511" s="16"/>
      <c r="Q511" s="16"/>
      <c r="R511" s="16"/>
      <c r="S511" s="16"/>
      <c r="T511" s="16"/>
      <c r="U511" s="16"/>
      <c r="V511" s="16"/>
      <c r="W511" s="16"/>
      <c r="X511" s="16"/>
      <c r="Y511" s="16"/>
      <c r="Z511" s="16"/>
      <c r="AA511" s="16"/>
      <c r="AB511" s="16"/>
      <c r="AC511" s="16"/>
      <c r="AD511" s="16"/>
      <c r="AE511" s="16"/>
      <c r="AF511" s="16"/>
      <c r="AG511" s="16"/>
      <c r="AH511" s="16"/>
      <c r="AI511" s="16"/>
      <c r="AJ511" s="16"/>
      <c r="AK511" s="16"/>
      <c r="AL511" s="16"/>
      <c r="AM511" s="16"/>
      <c r="AN511" s="16"/>
      <c r="AO511" s="16"/>
    </row>
    <row r="512" spans="2:41" ht="18.75" x14ac:dyDescent="0.3">
      <c r="B512" s="1"/>
      <c r="C512" s="1"/>
      <c r="D512" s="1"/>
      <c r="E512" s="1"/>
      <c r="F512" s="1"/>
      <c r="G512" s="1"/>
      <c r="H512" s="1"/>
      <c r="I512" s="1"/>
      <c r="J512" s="1"/>
      <c r="K512" s="1"/>
      <c r="L512" s="1"/>
      <c r="M512" s="1"/>
      <c r="O512" s="16"/>
      <c r="P512" s="16"/>
      <c r="Q512" s="16"/>
      <c r="R512" s="16"/>
      <c r="S512" s="16"/>
      <c r="T512" s="16"/>
      <c r="U512" s="16"/>
      <c r="V512" s="16"/>
      <c r="W512" s="16"/>
      <c r="X512" s="16"/>
      <c r="Y512" s="16"/>
      <c r="Z512" s="16"/>
      <c r="AA512" s="16"/>
      <c r="AB512" s="16"/>
      <c r="AC512" s="16"/>
      <c r="AD512" s="16"/>
      <c r="AE512" s="16"/>
      <c r="AF512" s="16"/>
      <c r="AG512" s="16"/>
      <c r="AH512" s="16"/>
      <c r="AI512" s="16"/>
      <c r="AJ512" s="16"/>
      <c r="AK512" s="16"/>
      <c r="AL512" s="16"/>
      <c r="AM512" s="16"/>
      <c r="AN512" s="16"/>
      <c r="AO512" s="16"/>
    </row>
    <row r="513" spans="2:41" ht="18.75" x14ac:dyDescent="0.3">
      <c r="B513" s="1"/>
      <c r="C513" s="1"/>
      <c r="D513" s="1"/>
      <c r="E513" s="1"/>
      <c r="F513" s="1"/>
      <c r="G513" s="1"/>
      <c r="H513" s="1"/>
      <c r="I513" s="1"/>
      <c r="J513" s="1"/>
      <c r="K513" s="1"/>
      <c r="L513" s="1"/>
      <c r="M513" s="1"/>
      <c r="O513" s="16"/>
      <c r="P513" s="16"/>
      <c r="Q513" s="16"/>
      <c r="R513" s="16"/>
      <c r="S513" s="16"/>
      <c r="T513" s="16"/>
      <c r="U513" s="16"/>
      <c r="V513" s="16"/>
      <c r="W513" s="16"/>
      <c r="X513" s="16"/>
      <c r="Y513" s="16"/>
      <c r="Z513" s="16"/>
      <c r="AA513" s="16"/>
      <c r="AB513" s="16"/>
      <c r="AC513" s="16"/>
      <c r="AD513" s="16"/>
      <c r="AE513" s="16"/>
      <c r="AF513" s="16"/>
      <c r="AG513" s="16"/>
      <c r="AH513" s="16"/>
      <c r="AI513" s="16"/>
      <c r="AJ513" s="16"/>
      <c r="AK513" s="16"/>
      <c r="AL513" s="16"/>
      <c r="AM513" s="16"/>
      <c r="AN513" s="16"/>
      <c r="AO513" s="16"/>
    </row>
    <row r="514" spans="2:41" ht="18.75" x14ac:dyDescent="0.3">
      <c r="B514" s="1"/>
      <c r="C514" s="1"/>
      <c r="D514" s="1"/>
      <c r="E514" s="1"/>
      <c r="F514" s="1"/>
      <c r="G514" s="1"/>
      <c r="H514" s="1"/>
      <c r="I514" s="1"/>
      <c r="J514" s="1"/>
      <c r="K514" s="1"/>
      <c r="L514" s="1"/>
      <c r="M514" s="1"/>
      <c r="O514" s="16"/>
      <c r="P514" s="16"/>
      <c r="Q514" s="16"/>
      <c r="R514" s="16"/>
      <c r="S514" s="16"/>
      <c r="T514" s="16"/>
      <c r="U514" s="16"/>
      <c r="V514" s="16"/>
      <c r="W514" s="16"/>
      <c r="X514" s="16"/>
      <c r="Y514" s="16"/>
      <c r="Z514" s="16"/>
      <c r="AA514" s="16"/>
      <c r="AB514" s="16"/>
      <c r="AC514" s="16"/>
      <c r="AD514" s="16"/>
      <c r="AE514" s="16"/>
      <c r="AF514" s="16"/>
      <c r="AG514" s="16"/>
      <c r="AH514" s="16"/>
      <c r="AI514" s="16"/>
      <c r="AJ514" s="16"/>
      <c r="AK514" s="16"/>
      <c r="AL514" s="16"/>
      <c r="AM514" s="16"/>
      <c r="AN514" s="16"/>
      <c r="AO514" s="16"/>
    </row>
    <row r="515" spans="2:41" ht="18.75" x14ac:dyDescent="0.3">
      <c r="B515" s="1"/>
      <c r="C515" s="1"/>
      <c r="D515" s="1"/>
      <c r="E515" s="1"/>
      <c r="F515" s="1"/>
      <c r="G515" s="1"/>
      <c r="H515" s="1"/>
      <c r="I515" s="1"/>
      <c r="J515" s="1"/>
      <c r="K515" s="1"/>
      <c r="L515" s="1"/>
      <c r="M515" s="1"/>
      <c r="O515" s="16"/>
      <c r="P515" s="16"/>
      <c r="Q515" s="16"/>
      <c r="R515" s="16"/>
      <c r="S515" s="16"/>
      <c r="T515" s="16"/>
      <c r="U515" s="16"/>
      <c r="V515" s="16"/>
      <c r="W515" s="16"/>
      <c r="X515" s="16"/>
      <c r="Y515" s="16"/>
      <c r="Z515" s="16"/>
      <c r="AA515" s="16"/>
      <c r="AB515" s="16"/>
      <c r="AC515" s="16"/>
      <c r="AD515" s="16"/>
      <c r="AE515" s="16"/>
      <c r="AF515" s="16"/>
      <c r="AG515" s="16"/>
      <c r="AH515" s="16"/>
      <c r="AI515" s="16"/>
      <c r="AJ515" s="16"/>
      <c r="AK515" s="16"/>
      <c r="AL515" s="16"/>
      <c r="AM515" s="16"/>
      <c r="AN515" s="16"/>
      <c r="AO515" s="16"/>
    </row>
    <row r="516" spans="2:41" ht="18.75" x14ac:dyDescent="0.3">
      <c r="B516" s="1"/>
      <c r="C516" s="1"/>
      <c r="D516" s="1"/>
      <c r="E516" s="1"/>
      <c r="F516" s="1"/>
      <c r="G516" s="1"/>
      <c r="H516" s="1"/>
      <c r="I516" s="1"/>
      <c r="J516" s="1"/>
      <c r="K516" s="1"/>
      <c r="L516" s="1"/>
      <c r="M516" s="1"/>
      <c r="O516" s="16"/>
      <c r="P516" s="16"/>
      <c r="Q516" s="16"/>
      <c r="R516" s="16"/>
      <c r="S516" s="16"/>
      <c r="T516" s="16"/>
      <c r="U516" s="16"/>
      <c r="V516" s="16"/>
      <c r="W516" s="16"/>
      <c r="X516" s="16"/>
      <c r="Y516" s="16"/>
      <c r="Z516" s="16"/>
      <c r="AA516" s="16"/>
      <c r="AB516" s="16"/>
      <c r="AC516" s="16"/>
      <c r="AD516" s="16"/>
      <c r="AE516" s="16"/>
      <c r="AF516" s="16"/>
      <c r="AG516" s="16"/>
      <c r="AH516" s="16"/>
      <c r="AI516" s="16"/>
      <c r="AJ516" s="16"/>
      <c r="AK516" s="16"/>
      <c r="AL516" s="16"/>
      <c r="AM516" s="16"/>
      <c r="AN516" s="16"/>
      <c r="AO516" s="16"/>
    </row>
    <row r="517" spans="2:41" ht="18.75" x14ac:dyDescent="0.3">
      <c r="B517" s="1"/>
      <c r="C517" s="1"/>
      <c r="D517" s="1"/>
      <c r="E517" s="1"/>
      <c r="F517" s="1"/>
      <c r="G517" s="1"/>
      <c r="H517" s="1"/>
      <c r="I517" s="1"/>
      <c r="J517" s="1"/>
      <c r="K517" s="1"/>
      <c r="L517" s="1"/>
      <c r="M517" s="1"/>
      <c r="O517" s="16"/>
      <c r="P517" s="16"/>
      <c r="Q517" s="16"/>
      <c r="R517" s="16"/>
      <c r="S517" s="16"/>
      <c r="T517" s="16"/>
      <c r="U517" s="16"/>
      <c r="V517" s="16"/>
      <c r="W517" s="16"/>
      <c r="X517" s="16"/>
      <c r="Y517" s="16"/>
      <c r="Z517" s="16"/>
      <c r="AA517" s="16"/>
      <c r="AB517" s="16"/>
      <c r="AC517" s="16"/>
      <c r="AD517" s="16"/>
      <c r="AE517" s="16"/>
      <c r="AF517" s="16"/>
      <c r="AG517" s="16"/>
      <c r="AH517" s="16"/>
      <c r="AI517" s="16"/>
      <c r="AJ517" s="16"/>
      <c r="AK517" s="16"/>
      <c r="AL517" s="16"/>
      <c r="AM517" s="16"/>
      <c r="AN517" s="16"/>
      <c r="AO517" s="16"/>
    </row>
    <row r="518" spans="2:41" ht="18.75" x14ac:dyDescent="0.3">
      <c r="B518" s="1"/>
      <c r="C518" s="1"/>
      <c r="D518" s="1"/>
      <c r="E518" s="1"/>
      <c r="F518" s="1"/>
      <c r="G518" s="1"/>
      <c r="H518" s="1"/>
      <c r="I518" s="1"/>
      <c r="J518" s="1"/>
      <c r="K518" s="1"/>
      <c r="L518" s="1"/>
      <c r="M518" s="1"/>
      <c r="O518" s="16"/>
      <c r="P518" s="16"/>
      <c r="Q518" s="16"/>
      <c r="R518" s="16"/>
      <c r="S518" s="16"/>
      <c r="T518" s="16"/>
      <c r="U518" s="16"/>
      <c r="V518" s="16"/>
      <c r="W518" s="16"/>
      <c r="X518" s="16"/>
      <c r="Y518" s="16"/>
      <c r="Z518" s="16"/>
      <c r="AA518" s="16"/>
      <c r="AB518" s="16"/>
      <c r="AC518" s="16"/>
      <c r="AD518" s="16"/>
      <c r="AE518" s="16"/>
      <c r="AF518" s="16"/>
      <c r="AG518" s="16"/>
      <c r="AH518" s="16"/>
      <c r="AI518" s="16"/>
      <c r="AJ518" s="16"/>
      <c r="AK518" s="16"/>
      <c r="AL518" s="16"/>
      <c r="AM518" s="16"/>
      <c r="AN518" s="16"/>
      <c r="AO518" s="16"/>
    </row>
    <row r="519" spans="2:41" ht="18.75" x14ac:dyDescent="0.3">
      <c r="B519" s="1"/>
      <c r="C519" s="1"/>
      <c r="D519" s="1"/>
      <c r="E519" s="1"/>
      <c r="F519" s="1"/>
      <c r="G519" s="1"/>
      <c r="H519" s="1"/>
      <c r="I519" s="1"/>
      <c r="J519" s="1"/>
      <c r="K519" s="1"/>
      <c r="L519" s="1"/>
      <c r="M519" s="1"/>
      <c r="O519" s="16"/>
      <c r="P519" s="16"/>
      <c r="Q519" s="16"/>
      <c r="R519" s="16"/>
      <c r="S519" s="16"/>
      <c r="T519" s="16"/>
      <c r="U519" s="16"/>
      <c r="V519" s="16"/>
      <c r="W519" s="16"/>
      <c r="X519" s="16"/>
      <c r="Y519" s="16"/>
      <c r="Z519" s="16"/>
      <c r="AA519" s="16"/>
      <c r="AB519" s="16"/>
      <c r="AC519" s="16"/>
      <c r="AD519" s="16"/>
      <c r="AE519" s="16"/>
      <c r="AF519" s="16"/>
      <c r="AG519" s="16"/>
      <c r="AH519" s="16"/>
      <c r="AI519" s="16"/>
      <c r="AJ519" s="16"/>
      <c r="AK519" s="16"/>
      <c r="AL519" s="16"/>
      <c r="AM519" s="16"/>
      <c r="AN519" s="16"/>
      <c r="AO519" s="16"/>
    </row>
    <row r="520" spans="2:41" ht="18.75" x14ac:dyDescent="0.3">
      <c r="B520" s="1"/>
      <c r="C520" s="1"/>
      <c r="D520" s="1"/>
      <c r="E520" s="1"/>
      <c r="F520" s="1"/>
      <c r="G520" s="1"/>
      <c r="H520" s="1"/>
      <c r="I520" s="1"/>
      <c r="J520" s="1"/>
      <c r="K520" s="1"/>
      <c r="L520" s="1"/>
      <c r="M520" s="1"/>
      <c r="O520" s="16"/>
      <c r="P520" s="16"/>
      <c r="Q520" s="16"/>
      <c r="R520" s="16"/>
      <c r="S520" s="16"/>
      <c r="T520" s="16"/>
      <c r="U520" s="16"/>
      <c r="V520" s="16"/>
      <c r="W520" s="16"/>
      <c r="X520" s="16"/>
      <c r="Y520" s="16"/>
      <c r="Z520" s="16"/>
      <c r="AA520" s="16"/>
      <c r="AB520" s="16"/>
      <c r="AC520" s="16"/>
      <c r="AD520" s="16"/>
      <c r="AE520" s="16"/>
      <c r="AF520" s="16"/>
      <c r="AG520" s="16"/>
      <c r="AH520" s="16"/>
      <c r="AI520" s="16"/>
      <c r="AJ520" s="16"/>
      <c r="AK520" s="16"/>
      <c r="AL520" s="16"/>
      <c r="AM520" s="16"/>
      <c r="AN520" s="16"/>
      <c r="AO520" s="16"/>
    </row>
    <row r="521" spans="2:41" ht="18.75" x14ac:dyDescent="0.3">
      <c r="B521" s="1"/>
      <c r="C521" s="1"/>
      <c r="D521" s="1"/>
      <c r="E521" s="1"/>
      <c r="F521" s="1"/>
      <c r="G521" s="1"/>
      <c r="H521" s="1"/>
      <c r="I521" s="1"/>
      <c r="J521" s="1"/>
      <c r="K521" s="1"/>
      <c r="L521" s="1"/>
      <c r="M521" s="1"/>
      <c r="O521" s="16"/>
      <c r="P521" s="16"/>
      <c r="Q521" s="16"/>
      <c r="R521" s="16"/>
      <c r="S521" s="16"/>
      <c r="T521" s="16"/>
      <c r="U521" s="16"/>
      <c r="V521" s="16"/>
      <c r="W521" s="16"/>
      <c r="X521" s="16"/>
      <c r="Y521" s="16"/>
      <c r="Z521" s="16"/>
      <c r="AA521" s="16"/>
      <c r="AB521" s="16"/>
      <c r="AC521" s="16"/>
      <c r="AD521" s="16"/>
      <c r="AE521" s="16"/>
      <c r="AF521" s="16"/>
      <c r="AG521" s="16"/>
      <c r="AH521" s="16"/>
      <c r="AI521" s="16"/>
      <c r="AJ521" s="16"/>
      <c r="AK521" s="16"/>
      <c r="AL521" s="16"/>
      <c r="AM521" s="16"/>
      <c r="AN521" s="16"/>
      <c r="AO521" s="16"/>
    </row>
    <row r="522" spans="2:41" ht="18.75" x14ac:dyDescent="0.3">
      <c r="B522" s="1"/>
      <c r="C522" s="1"/>
      <c r="D522" s="1"/>
      <c r="E522" s="1"/>
      <c r="F522" s="1"/>
      <c r="G522" s="1"/>
      <c r="H522" s="1"/>
      <c r="I522" s="1"/>
      <c r="J522" s="1"/>
      <c r="K522" s="1"/>
      <c r="L522" s="1"/>
      <c r="M522" s="1"/>
      <c r="O522" s="16"/>
      <c r="P522" s="16"/>
      <c r="Q522" s="16"/>
      <c r="R522" s="16"/>
      <c r="S522" s="16"/>
      <c r="T522" s="16"/>
      <c r="U522" s="16"/>
      <c r="V522" s="16"/>
      <c r="W522" s="16"/>
      <c r="X522" s="16"/>
      <c r="Y522" s="16"/>
      <c r="Z522" s="16"/>
      <c r="AA522" s="16"/>
      <c r="AB522" s="16"/>
      <c r="AC522" s="16"/>
      <c r="AD522" s="16"/>
      <c r="AE522" s="16"/>
      <c r="AF522" s="16"/>
      <c r="AG522" s="16"/>
      <c r="AH522" s="16"/>
      <c r="AI522" s="16"/>
      <c r="AJ522" s="16"/>
      <c r="AK522" s="16"/>
      <c r="AL522" s="16"/>
      <c r="AM522" s="16"/>
      <c r="AN522" s="16"/>
      <c r="AO522" s="16"/>
    </row>
    <row r="523" spans="2:41" ht="18.75" x14ac:dyDescent="0.3">
      <c r="B523" s="1"/>
      <c r="C523" s="1"/>
      <c r="D523" s="1"/>
      <c r="E523" s="1"/>
      <c r="F523" s="1"/>
      <c r="G523" s="1"/>
      <c r="H523" s="1"/>
      <c r="I523" s="1"/>
      <c r="J523" s="1"/>
      <c r="K523" s="1"/>
      <c r="L523" s="1"/>
      <c r="M523" s="1"/>
      <c r="O523" s="16"/>
      <c r="P523" s="16"/>
      <c r="Q523" s="16"/>
      <c r="R523" s="16"/>
      <c r="S523" s="16"/>
      <c r="T523" s="16"/>
      <c r="U523" s="16"/>
      <c r="V523" s="16"/>
      <c r="W523" s="16"/>
      <c r="X523" s="16"/>
      <c r="Y523" s="16"/>
      <c r="Z523" s="16"/>
      <c r="AA523" s="16"/>
      <c r="AB523" s="16"/>
      <c r="AC523" s="16"/>
      <c r="AD523" s="16"/>
      <c r="AE523" s="16"/>
      <c r="AF523" s="16"/>
      <c r="AG523" s="16"/>
      <c r="AH523" s="16"/>
      <c r="AI523" s="16"/>
      <c r="AJ523" s="16"/>
      <c r="AK523" s="16"/>
      <c r="AL523" s="16"/>
      <c r="AM523" s="16"/>
      <c r="AN523" s="16"/>
      <c r="AO523" s="16"/>
    </row>
    <row r="524" spans="2:41" ht="18.75" x14ac:dyDescent="0.3">
      <c r="B524" s="1"/>
      <c r="C524" s="1"/>
      <c r="D524" s="1"/>
      <c r="E524" s="1"/>
      <c r="F524" s="1"/>
      <c r="G524" s="1"/>
      <c r="H524" s="1"/>
      <c r="I524" s="1"/>
      <c r="J524" s="1"/>
      <c r="K524" s="1"/>
      <c r="L524" s="1"/>
      <c r="M524" s="1"/>
      <c r="O524" s="16"/>
      <c r="P524" s="16"/>
      <c r="Q524" s="16"/>
      <c r="R524" s="16"/>
      <c r="S524" s="16"/>
      <c r="T524" s="16"/>
      <c r="U524" s="16"/>
      <c r="V524" s="16"/>
      <c r="W524" s="16"/>
      <c r="X524" s="16"/>
      <c r="Y524" s="16"/>
      <c r="Z524" s="16"/>
      <c r="AA524" s="16"/>
      <c r="AB524" s="16"/>
      <c r="AC524" s="16"/>
      <c r="AD524" s="16"/>
      <c r="AE524" s="16"/>
      <c r="AF524" s="16"/>
      <c r="AG524" s="16"/>
      <c r="AH524" s="16"/>
      <c r="AI524" s="16"/>
      <c r="AJ524" s="16"/>
      <c r="AK524" s="16"/>
      <c r="AL524" s="16"/>
      <c r="AM524" s="16"/>
      <c r="AN524" s="16"/>
      <c r="AO524" s="16"/>
    </row>
    <row r="525" spans="2:41" ht="18.75" x14ac:dyDescent="0.3">
      <c r="B525" s="1"/>
      <c r="C525" s="1"/>
      <c r="D525" s="1"/>
      <c r="E525" s="1"/>
      <c r="F525" s="1"/>
      <c r="G525" s="1"/>
      <c r="H525" s="1"/>
      <c r="I525" s="1"/>
      <c r="J525" s="1"/>
      <c r="K525" s="1"/>
      <c r="L525" s="1"/>
      <c r="M525" s="1"/>
      <c r="O525" s="16"/>
      <c r="P525" s="16"/>
      <c r="Q525" s="16"/>
      <c r="R525" s="16"/>
      <c r="S525" s="16"/>
      <c r="T525" s="16"/>
      <c r="U525" s="16"/>
      <c r="V525" s="16"/>
      <c r="W525" s="16"/>
      <c r="X525" s="16"/>
      <c r="Y525" s="16"/>
      <c r="Z525" s="16"/>
      <c r="AA525" s="16"/>
      <c r="AB525" s="16"/>
      <c r="AC525" s="16"/>
      <c r="AD525" s="16"/>
      <c r="AE525" s="16"/>
      <c r="AF525" s="16"/>
      <c r="AG525" s="16"/>
      <c r="AH525" s="16"/>
      <c r="AI525" s="16"/>
      <c r="AJ525" s="16"/>
      <c r="AK525" s="16"/>
      <c r="AL525" s="16"/>
      <c r="AM525" s="16"/>
      <c r="AN525" s="16"/>
      <c r="AO525" s="16"/>
    </row>
    <row r="526" spans="2:41" ht="18.75" x14ac:dyDescent="0.3">
      <c r="B526" s="1"/>
      <c r="C526" s="1"/>
      <c r="D526" s="1"/>
      <c r="E526" s="1"/>
      <c r="F526" s="1"/>
      <c r="G526" s="1"/>
      <c r="H526" s="1"/>
      <c r="I526" s="1"/>
      <c r="J526" s="1"/>
      <c r="K526" s="1"/>
      <c r="L526" s="1"/>
      <c r="M526" s="1"/>
      <c r="O526" s="16"/>
      <c r="P526" s="16"/>
      <c r="Q526" s="16"/>
      <c r="R526" s="16"/>
      <c r="S526" s="16"/>
      <c r="T526" s="16"/>
      <c r="U526" s="16"/>
      <c r="V526" s="16"/>
      <c r="W526" s="16"/>
      <c r="X526" s="16"/>
      <c r="Y526" s="16"/>
      <c r="Z526" s="16"/>
      <c r="AA526" s="16"/>
      <c r="AB526" s="16"/>
      <c r="AC526" s="16"/>
      <c r="AD526" s="16"/>
      <c r="AE526" s="16"/>
      <c r="AF526" s="16"/>
      <c r="AG526" s="16"/>
      <c r="AH526" s="16"/>
      <c r="AI526" s="16"/>
      <c r="AJ526" s="16"/>
      <c r="AK526" s="16"/>
      <c r="AL526" s="16"/>
      <c r="AM526" s="16"/>
      <c r="AN526" s="16"/>
      <c r="AO526" s="16"/>
    </row>
  </sheetData>
  <mergeCells count="8">
    <mergeCell ref="A12:L12"/>
    <mergeCell ref="A17:L17"/>
    <mergeCell ref="A11:L11"/>
    <mergeCell ref="A1:O1"/>
    <mergeCell ref="A2:L2"/>
    <mergeCell ref="A5:L5"/>
    <mergeCell ref="A7:L7"/>
    <mergeCell ref="A9:L9"/>
  </mergeCells>
  <pageMargins left="0.98425196850393704" right="0.59055118110236227" top="0.78740157480314965" bottom="0.59055118110236227" header="0.31496062992125984" footer="0.31496062992125984"/>
  <pageSetup paperSize="9" scale="42"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tabColor rgb="FF00B0F0"/>
    <pageSetUpPr fitToPage="1"/>
  </sheetPr>
  <dimension ref="A1:Q189"/>
  <sheetViews>
    <sheetView view="pageBreakPreview" zoomScale="70" zoomScaleNormal="100" zoomScaleSheetLayoutView="70" workbookViewId="0">
      <pane xSplit="4" ySplit="7" topLeftCell="E152" activePane="bottomRight" state="frozen"/>
      <selection pane="topRight" activeCell="E1" sqref="E1"/>
      <selection pane="bottomLeft" activeCell="A8" sqref="A8"/>
      <selection pane="bottomRight" activeCell="C6" sqref="C6"/>
    </sheetView>
  </sheetViews>
  <sheetFormatPr defaultRowHeight="18" x14ac:dyDescent="0.25"/>
  <cols>
    <col min="1" max="1" width="5.5703125" style="124" customWidth="1"/>
    <col min="2" max="2" width="22.28515625" style="167" customWidth="1"/>
    <col min="3" max="4" width="36.140625" style="124" customWidth="1"/>
    <col min="5" max="5" width="20.85546875" style="124" customWidth="1"/>
    <col min="6" max="6" width="31.42578125" style="124" customWidth="1"/>
    <col min="7" max="7" width="24.85546875" style="124" customWidth="1"/>
    <col min="8" max="8" width="20.140625" style="175" customWidth="1"/>
    <col min="9" max="9" width="25.85546875" style="175" customWidth="1"/>
    <col min="10" max="10" width="18.28515625" style="172" customWidth="1"/>
    <col min="11" max="11" width="17.140625" style="124" customWidth="1"/>
    <col min="12" max="12" width="18" style="124" customWidth="1"/>
    <col min="13" max="13" width="36" style="124" customWidth="1"/>
    <col min="14" max="14" width="9.140625" style="124"/>
    <col min="15" max="15" width="26.28515625" style="124" bestFit="1" customWidth="1"/>
    <col min="16" max="16" width="14.28515625" style="124" bestFit="1" customWidth="1"/>
    <col min="17" max="17" width="13.28515625" style="124" customWidth="1"/>
    <col min="18" max="256" width="9.140625" style="124"/>
    <col min="257" max="257" width="6.5703125" style="124" customWidth="1"/>
    <col min="258" max="258" width="22.28515625" style="124" customWidth="1"/>
    <col min="259" max="259" width="36.140625" style="124" customWidth="1"/>
    <col min="260" max="260" width="43.28515625" style="124" customWidth="1"/>
    <col min="261" max="261" width="14.42578125" style="124" customWidth="1"/>
    <col min="262" max="262" width="17.5703125" style="124" customWidth="1"/>
    <col min="263" max="263" width="15.140625" style="124" customWidth="1"/>
    <col min="264" max="264" width="20.140625" style="124" customWidth="1"/>
    <col min="265" max="265" width="59.7109375" style="124" customWidth="1"/>
    <col min="266" max="266" width="33.7109375" style="124" customWidth="1"/>
    <col min="267" max="267" width="17.140625" style="124" customWidth="1"/>
    <col min="268" max="268" width="18" style="124" customWidth="1"/>
    <col min="269" max="512" width="9.140625" style="124"/>
    <col min="513" max="513" width="6.5703125" style="124" customWidth="1"/>
    <col min="514" max="514" width="22.28515625" style="124" customWidth="1"/>
    <col min="515" max="515" width="36.140625" style="124" customWidth="1"/>
    <col min="516" max="516" width="43.28515625" style="124" customWidth="1"/>
    <col min="517" max="517" width="14.42578125" style="124" customWidth="1"/>
    <col min="518" max="518" width="17.5703125" style="124" customWidth="1"/>
    <col min="519" max="519" width="15.140625" style="124" customWidth="1"/>
    <col min="520" max="520" width="20.140625" style="124" customWidth="1"/>
    <col min="521" max="521" width="59.7109375" style="124" customWidth="1"/>
    <col min="522" max="522" width="33.7109375" style="124" customWidth="1"/>
    <col min="523" max="523" width="17.140625" style="124" customWidth="1"/>
    <col min="524" max="524" width="18" style="124" customWidth="1"/>
    <col min="525" max="768" width="9.140625" style="124"/>
    <col min="769" max="769" width="6.5703125" style="124" customWidth="1"/>
    <col min="770" max="770" width="22.28515625" style="124" customWidth="1"/>
    <col min="771" max="771" width="36.140625" style="124" customWidth="1"/>
    <col min="772" max="772" width="43.28515625" style="124" customWidth="1"/>
    <col min="773" max="773" width="14.42578125" style="124" customWidth="1"/>
    <col min="774" max="774" width="17.5703125" style="124" customWidth="1"/>
    <col min="775" max="775" width="15.140625" style="124" customWidth="1"/>
    <col min="776" max="776" width="20.140625" style="124" customWidth="1"/>
    <col min="777" max="777" width="59.7109375" style="124" customWidth="1"/>
    <col min="778" max="778" width="33.7109375" style="124" customWidth="1"/>
    <col min="779" max="779" width="17.140625" style="124" customWidth="1"/>
    <col min="780" max="780" width="18" style="124" customWidth="1"/>
    <col min="781" max="1024" width="9.140625" style="124"/>
    <col min="1025" max="1025" width="6.5703125" style="124" customWidth="1"/>
    <col min="1026" max="1026" width="22.28515625" style="124" customWidth="1"/>
    <col min="1027" max="1027" width="36.140625" style="124" customWidth="1"/>
    <col min="1028" max="1028" width="43.28515625" style="124" customWidth="1"/>
    <col min="1029" max="1029" width="14.42578125" style="124" customWidth="1"/>
    <col min="1030" max="1030" width="17.5703125" style="124" customWidth="1"/>
    <col min="1031" max="1031" width="15.140625" style="124" customWidth="1"/>
    <col min="1032" max="1032" width="20.140625" style="124" customWidth="1"/>
    <col min="1033" max="1033" width="59.7109375" style="124" customWidth="1"/>
    <col min="1034" max="1034" width="33.7109375" style="124" customWidth="1"/>
    <col min="1035" max="1035" width="17.140625" style="124" customWidth="1"/>
    <col min="1036" max="1036" width="18" style="124" customWidth="1"/>
    <col min="1037" max="1280" width="9.140625" style="124"/>
    <col min="1281" max="1281" width="6.5703125" style="124" customWidth="1"/>
    <col min="1282" max="1282" width="22.28515625" style="124" customWidth="1"/>
    <col min="1283" max="1283" width="36.140625" style="124" customWidth="1"/>
    <col min="1284" max="1284" width="43.28515625" style="124" customWidth="1"/>
    <col min="1285" max="1285" width="14.42578125" style="124" customWidth="1"/>
    <col min="1286" max="1286" width="17.5703125" style="124" customWidth="1"/>
    <col min="1287" max="1287" width="15.140625" style="124" customWidth="1"/>
    <col min="1288" max="1288" width="20.140625" style="124" customWidth="1"/>
    <col min="1289" max="1289" width="59.7109375" style="124" customWidth="1"/>
    <col min="1290" max="1290" width="33.7109375" style="124" customWidth="1"/>
    <col min="1291" max="1291" width="17.140625" style="124" customWidth="1"/>
    <col min="1292" max="1292" width="18" style="124" customWidth="1"/>
    <col min="1293" max="1536" width="9.140625" style="124"/>
    <col min="1537" max="1537" width="6.5703125" style="124" customWidth="1"/>
    <col min="1538" max="1538" width="22.28515625" style="124" customWidth="1"/>
    <col min="1539" max="1539" width="36.140625" style="124" customWidth="1"/>
    <col min="1540" max="1540" width="43.28515625" style="124" customWidth="1"/>
    <col min="1541" max="1541" width="14.42578125" style="124" customWidth="1"/>
    <col min="1542" max="1542" width="17.5703125" style="124" customWidth="1"/>
    <col min="1543" max="1543" width="15.140625" style="124" customWidth="1"/>
    <col min="1544" max="1544" width="20.140625" style="124" customWidth="1"/>
    <col min="1545" max="1545" width="59.7109375" style="124" customWidth="1"/>
    <col min="1546" max="1546" width="33.7109375" style="124" customWidth="1"/>
    <col min="1547" max="1547" width="17.140625" style="124" customWidth="1"/>
    <col min="1548" max="1548" width="18" style="124" customWidth="1"/>
    <col min="1549" max="1792" width="9.140625" style="124"/>
    <col min="1793" max="1793" width="6.5703125" style="124" customWidth="1"/>
    <col min="1794" max="1794" width="22.28515625" style="124" customWidth="1"/>
    <col min="1795" max="1795" width="36.140625" style="124" customWidth="1"/>
    <col min="1796" max="1796" width="43.28515625" style="124" customWidth="1"/>
    <col min="1797" max="1797" width="14.42578125" style="124" customWidth="1"/>
    <col min="1798" max="1798" width="17.5703125" style="124" customWidth="1"/>
    <col min="1799" max="1799" width="15.140625" style="124" customWidth="1"/>
    <col min="1800" max="1800" width="20.140625" style="124" customWidth="1"/>
    <col min="1801" max="1801" width="59.7109375" style="124" customWidth="1"/>
    <col min="1802" max="1802" width="33.7109375" style="124" customWidth="1"/>
    <col min="1803" max="1803" width="17.140625" style="124" customWidth="1"/>
    <col min="1804" max="1804" width="18" style="124" customWidth="1"/>
    <col min="1805" max="2048" width="9.140625" style="124"/>
    <col min="2049" max="2049" width="6.5703125" style="124" customWidth="1"/>
    <col min="2050" max="2050" width="22.28515625" style="124" customWidth="1"/>
    <col min="2051" max="2051" width="36.140625" style="124" customWidth="1"/>
    <col min="2052" max="2052" width="43.28515625" style="124" customWidth="1"/>
    <col min="2053" max="2053" width="14.42578125" style="124" customWidth="1"/>
    <col min="2054" max="2054" width="17.5703125" style="124" customWidth="1"/>
    <col min="2055" max="2055" width="15.140625" style="124" customWidth="1"/>
    <col min="2056" max="2056" width="20.140625" style="124" customWidth="1"/>
    <col min="2057" max="2057" width="59.7109375" style="124" customWidth="1"/>
    <col min="2058" max="2058" width="33.7109375" style="124" customWidth="1"/>
    <col min="2059" max="2059" width="17.140625" style="124" customWidth="1"/>
    <col min="2060" max="2060" width="18" style="124" customWidth="1"/>
    <col min="2061" max="2304" width="9.140625" style="124"/>
    <col min="2305" max="2305" width="6.5703125" style="124" customWidth="1"/>
    <col min="2306" max="2306" width="22.28515625" style="124" customWidth="1"/>
    <col min="2307" max="2307" width="36.140625" style="124" customWidth="1"/>
    <col min="2308" max="2308" width="43.28515625" style="124" customWidth="1"/>
    <col min="2309" max="2309" width="14.42578125" style="124" customWidth="1"/>
    <col min="2310" max="2310" width="17.5703125" style="124" customWidth="1"/>
    <col min="2311" max="2311" width="15.140625" style="124" customWidth="1"/>
    <col min="2312" max="2312" width="20.140625" style="124" customWidth="1"/>
    <col min="2313" max="2313" width="59.7109375" style="124" customWidth="1"/>
    <col min="2314" max="2314" width="33.7109375" style="124" customWidth="1"/>
    <col min="2315" max="2315" width="17.140625" style="124" customWidth="1"/>
    <col min="2316" max="2316" width="18" style="124" customWidth="1"/>
    <col min="2317" max="2560" width="9.140625" style="124"/>
    <col min="2561" max="2561" width="6.5703125" style="124" customWidth="1"/>
    <col min="2562" max="2562" width="22.28515625" style="124" customWidth="1"/>
    <col min="2563" max="2563" width="36.140625" style="124" customWidth="1"/>
    <col min="2564" max="2564" width="43.28515625" style="124" customWidth="1"/>
    <col min="2565" max="2565" width="14.42578125" style="124" customWidth="1"/>
    <col min="2566" max="2566" width="17.5703125" style="124" customWidth="1"/>
    <col min="2567" max="2567" width="15.140625" style="124" customWidth="1"/>
    <col min="2568" max="2568" width="20.140625" style="124" customWidth="1"/>
    <col min="2569" max="2569" width="59.7109375" style="124" customWidth="1"/>
    <col min="2570" max="2570" width="33.7109375" style="124" customWidth="1"/>
    <col min="2571" max="2571" width="17.140625" style="124" customWidth="1"/>
    <col min="2572" max="2572" width="18" style="124" customWidth="1"/>
    <col min="2573" max="2816" width="9.140625" style="124"/>
    <col min="2817" max="2817" width="6.5703125" style="124" customWidth="1"/>
    <col min="2818" max="2818" width="22.28515625" style="124" customWidth="1"/>
    <col min="2819" max="2819" width="36.140625" style="124" customWidth="1"/>
    <col min="2820" max="2820" width="43.28515625" style="124" customWidth="1"/>
    <col min="2821" max="2821" width="14.42578125" style="124" customWidth="1"/>
    <col min="2822" max="2822" width="17.5703125" style="124" customWidth="1"/>
    <col min="2823" max="2823" width="15.140625" style="124" customWidth="1"/>
    <col min="2824" max="2824" width="20.140625" style="124" customWidth="1"/>
    <col min="2825" max="2825" width="59.7109375" style="124" customWidth="1"/>
    <col min="2826" max="2826" width="33.7109375" style="124" customWidth="1"/>
    <col min="2827" max="2827" width="17.140625" style="124" customWidth="1"/>
    <col min="2828" max="2828" width="18" style="124" customWidth="1"/>
    <col min="2829" max="3072" width="9.140625" style="124"/>
    <col min="3073" max="3073" width="6.5703125" style="124" customWidth="1"/>
    <col min="3074" max="3074" width="22.28515625" style="124" customWidth="1"/>
    <col min="3075" max="3075" width="36.140625" style="124" customWidth="1"/>
    <col min="3076" max="3076" width="43.28515625" style="124" customWidth="1"/>
    <col min="3077" max="3077" width="14.42578125" style="124" customWidth="1"/>
    <col min="3078" max="3078" width="17.5703125" style="124" customWidth="1"/>
    <col min="3079" max="3079" width="15.140625" style="124" customWidth="1"/>
    <col min="3080" max="3080" width="20.140625" style="124" customWidth="1"/>
    <col min="3081" max="3081" width="59.7109375" style="124" customWidth="1"/>
    <col min="3082" max="3082" width="33.7109375" style="124" customWidth="1"/>
    <col min="3083" max="3083" width="17.140625" style="124" customWidth="1"/>
    <col min="3084" max="3084" width="18" style="124" customWidth="1"/>
    <col min="3085" max="3328" width="9.140625" style="124"/>
    <col min="3329" max="3329" width="6.5703125" style="124" customWidth="1"/>
    <col min="3330" max="3330" width="22.28515625" style="124" customWidth="1"/>
    <col min="3331" max="3331" width="36.140625" style="124" customWidth="1"/>
    <col min="3332" max="3332" width="43.28515625" style="124" customWidth="1"/>
    <col min="3333" max="3333" width="14.42578125" style="124" customWidth="1"/>
    <col min="3334" max="3334" width="17.5703125" style="124" customWidth="1"/>
    <col min="3335" max="3335" width="15.140625" style="124" customWidth="1"/>
    <col min="3336" max="3336" width="20.140625" style="124" customWidth="1"/>
    <col min="3337" max="3337" width="59.7109375" style="124" customWidth="1"/>
    <col min="3338" max="3338" width="33.7109375" style="124" customWidth="1"/>
    <col min="3339" max="3339" width="17.140625" style="124" customWidth="1"/>
    <col min="3340" max="3340" width="18" style="124" customWidth="1"/>
    <col min="3341" max="3584" width="9.140625" style="124"/>
    <col min="3585" max="3585" width="6.5703125" style="124" customWidth="1"/>
    <col min="3586" max="3586" width="22.28515625" style="124" customWidth="1"/>
    <col min="3587" max="3587" width="36.140625" style="124" customWidth="1"/>
    <col min="3588" max="3588" width="43.28515625" style="124" customWidth="1"/>
    <col min="3589" max="3589" width="14.42578125" style="124" customWidth="1"/>
    <col min="3590" max="3590" width="17.5703125" style="124" customWidth="1"/>
    <col min="3591" max="3591" width="15.140625" style="124" customWidth="1"/>
    <col min="3592" max="3592" width="20.140625" style="124" customWidth="1"/>
    <col min="3593" max="3593" width="59.7109375" style="124" customWidth="1"/>
    <col min="3594" max="3594" width="33.7109375" style="124" customWidth="1"/>
    <col min="3595" max="3595" width="17.140625" style="124" customWidth="1"/>
    <col min="3596" max="3596" width="18" style="124" customWidth="1"/>
    <col min="3597" max="3840" width="9.140625" style="124"/>
    <col min="3841" max="3841" width="6.5703125" style="124" customWidth="1"/>
    <col min="3842" max="3842" width="22.28515625" style="124" customWidth="1"/>
    <col min="3843" max="3843" width="36.140625" style="124" customWidth="1"/>
    <col min="3844" max="3844" width="43.28515625" style="124" customWidth="1"/>
    <col min="3845" max="3845" width="14.42578125" style="124" customWidth="1"/>
    <col min="3846" max="3846" width="17.5703125" style="124" customWidth="1"/>
    <col min="3847" max="3847" width="15.140625" style="124" customWidth="1"/>
    <col min="3848" max="3848" width="20.140625" style="124" customWidth="1"/>
    <col min="3849" max="3849" width="59.7109375" style="124" customWidth="1"/>
    <col min="3850" max="3850" width="33.7109375" style="124" customWidth="1"/>
    <col min="3851" max="3851" width="17.140625" style="124" customWidth="1"/>
    <col min="3852" max="3852" width="18" style="124" customWidth="1"/>
    <col min="3853" max="4096" width="9.140625" style="124"/>
    <col min="4097" max="4097" width="6.5703125" style="124" customWidth="1"/>
    <col min="4098" max="4098" width="22.28515625" style="124" customWidth="1"/>
    <col min="4099" max="4099" width="36.140625" style="124" customWidth="1"/>
    <col min="4100" max="4100" width="43.28515625" style="124" customWidth="1"/>
    <col min="4101" max="4101" width="14.42578125" style="124" customWidth="1"/>
    <col min="4102" max="4102" width="17.5703125" style="124" customWidth="1"/>
    <col min="4103" max="4103" width="15.140625" style="124" customWidth="1"/>
    <col min="4104" max="4104" width="20.140625" style="124" customWidth="1"/>
    <col min="4105" max="4105" width="59.7109375" style="124" customWidth="1"/>
    <col min="4106" max="4106" width="33.7109375" style="124" customWidth="1"/>
    <col min="4107" max="4107" width="17.140625" style="124" customWidth="1"/>
    <col min="4108" max="4108" width="18" style="124" customWidth="1"/>
    <col min="4109" max="4352" width="9.140625" style="124"/>
    <col min="4353" max="4353" width="6.5703125" style="124" customWidth="1"/>
    <col min="4354" max="4354" width="22.28515625" style="124" customWidth="1"/>
    <col min="4355" max="4355" width="36.140625" style="124" customWidth="1"/>
    <col min="4356" max="4356" width="43.28515625" style="124" customWidth="1"/>
    <col min="4357" max="4357" width="14.42578125" style="124" customWidth="1"/>
    <col min="4358" max="4358" width="17.5703125" style="124" customWidth="1"/>
    <col min="4359" max="4359" width="15.140625" style="124" customWidth="1"/>
    <col min="4360" max="4360" width="20.140625" style="124" customWidth="1"/>
    <col min="4361" max="4361" width="59.7109375" style="124" customWidth="1"/>
    <col min="4362" max="4362" width="33.7109375" style="124" customWidth="1"/>
    <col min="4363" max="4363" width="17.140625" style="124" customWidth="1"/>
    <col min="4364" max="4364" width="18" style="124" customWidth="1"/>
    <col min="4365" max="4608" width="9.140625" style="124"/>
    <col min="4609" max="4609" width="6.5703125" style="124" customWidth="1"/>
    <col min="4610" max="4610" width="22.28515625" style="124" customWidth="1"/>
    <col min="4611" max="4611" width="36.140625" style="124" customWidth="1"/>
    <col min="4612" max="4612" width="43.28515625" style="124" customWidth="1"/>
    <col min="4613" max="4613" width="14.42578125" style="124" customWidth="1"/>
    <col min="4614" max="4614" width="17.5703125" style="124" customWidth="1"/>
    <col min="4615" max="4615" width="15.140625" style="124" customWidth="1"/>
    <col min="4616" max="4616" width="20.140625" style="124" customWidth="1"/>
    <col min="4617" max="4617" width="59.7109375" style="124" customWidth="1"/>
    <col min="4618" max="4618" width="33.7109375" style="124" customWidth="1"/>
    <col min="4619" max="4619" width="17.140625" style="124" customWidth="1"/>
    <col min="4620" max="4620" width="18" style="124" customWidth="1"/>
    <col min="4621" max="4864" width="9.140625" style="124"/>
    <col min="4865" max="4865" width="6.5703125" style="124" customWidth="1"/>
    <col min="4866" max="4866" width="22.28515625" style="124" customWidth="1"/>
    <col min="4867" max="4867" width="36.140625" style="124" customWidth="1"/>
    <col min="4868" max="4868" width="43.28515625" style="124" customWidth="1"/>
    <col min="4869" max="4869" width="14.42578125" style="124" customWidth="1"/>
    <col min="4870" max="4870" width="17.5703125" style="124" customWidth="1"/>
    <col min="4871" max="4871" width="15.140625" style="124" customWidth="1"/>
    <col min="4872" max="4872" width="20.140625" style="124" customWidth="1"/>
    <col min="4873" max="4873" width="59.7109375" style="124" customWidth="1"/>
    <col min="4874" max="4874" width="33.7109375" style="124" customWidth="1"/>
    <col min="4875" max="4875" width="17.140625" style="124" customWidth="1"/>
    <col min="4876" max="4876" width="18" style="124" customWidth="1"/>
    <col min="4877" max="5120" width="9.140625" style="124"/>
    <col min="5121" max="5121" width="6.5703125" style="124" customWidth="1"/>
    <col min="5122" max="5122" width="22.28515625" style="124" customWidth="1"/>
    <col min="5123" max="5123" width="36.140625" style="124" customWidth="1"/>
    <col min="5124" max="5124" width="43.28515625" style="124" customWidth="1"/>
    <col min="5125" max="5125" width="14.42578125" style="124" customWidth="1"/>
    <col min="5126" max="5126" width="17.5703125" style="124" customWidth="1"/>
    <col min="5127" max="5127" width="15.140625" style="124" customWidth="1"/>
    <col min="5128" max="5128" width="20.140625" style="124" customWidth="1"/>
    <col min="5129" max="5129" width="59.7109375" style="124" customWidth="1"/>
    <col min="5130" max="5130" width="33.7109375" style="124" customWidth="1"/>
    <col min="5131" max="5131" width="17.140625" style="124" customWidth="1"/>
    <col min="5132" max="5132" width="18" style="124" customWidth="1"/>
    <col min="5133" max="5376" width="9.140625" style="124"/>
    <col min="5377" max="5377" width="6.5703125" style="124" customWidth="1"/>
    <col min="5378" max="5378" width="22.28515625" style="124" customWidth="1"/>
    <col min="5379" max="5379" width="36.140625" style="124" customWidth="1"/>
    <col min="5380" max="5380" width="43.28515625" style="124" customWidth="1"/>
    <col min="5381" max="5381" width="14.42578125" style="124" customWidth="1"/>
    <col min="5382" max="5382" width="17.5703125" style="124" customWidth="1"/>
    <col min="5383" max="5383" width="15.140625" style="124" customWidth="1"/>
    <col min="5384" max="5384" width="20.140625" style="124" customWidth="1"/>
    <col min="5385" max="5385" width="59.7109375" style="124" customWidth="1"/>
    <col min="5386" max="5386" width="33.7109375" style="124" customWidth="1"/>
    <col min="5387" max="5387" width="17.140625" style="124" customWidth="1"/>
    <col min="5388" max="5388" width="18" style="124" customWidth="1"/>
    <col min="5389" max="5632" width="9.140625" style="124"/>
    <col min="5633" max="5633" width="6.5703125" style="124" customWidth="1"/>
    <col min="5634" max="5634" width="22.28515625" style="124" customWidth="1"/>
    <col min="5635" max="5635" width="36.140625" style="124" customWidth="1"/>
    <col min="5636" max="5636" width="43.28515625" style="124" customWidth="1"/>
    <col min="5637" max="5637" width="14.42578125" style="124" customWidth="1"/>
    <col min="5638" max="5638" width="17.5703125" style="124" customWidth="1"/>
    <col min="5639" max="5639" width="15.140625" style="124" customWidth="1"/>
    <col min="5640" max="5640" width="20.140625" style="124" customWidth="1"/>
    <col min="5641" max="5641" width="59.7109375" style="124" customWidth="1"/>
    <col min="5642" max="5642" width="33.7109375" style="124" customWidth="1"/>
    <col min="5643" max="5643" width="17.140625" style="124" customWidth="1"/>
    <col min="5644" max="5644" width="18" style="124" customWidth="1"/>
    <col min="5645" max="5888" width="9.140625" style="124"/>
    <col min="5889" max="5889" width="6.5703125" style="124" customWidth="1"/>
    <col min="5890" max="5890" width="22.28515625" style="124" customWidth="1"/>
    <col min="5891" max="5891" width="36.140625" style="124" customWidth="1"/>
    <col min="5892" max="5892" width="43.28515625" style="124" customWidth="1"/>
    <col min="5893" max="5893" width="14.42578125" style="124" customWidth="1"/>
    <col min="5894" max="5894" width="17.5703125" style="124" customWidth="1"/>
    <col min="5895" max="5895" width="15.140625" style="124" customWidth="1"/>
    <col min="5896" max="5896" width="20.140625" style="124" customWidth="1"/>
    <col min="5897" max="5897" width="59.7109375" style="124" customWidth="1"/>
    <col min="5898" max="5898" width="33.7109375" style="124" customWidth="1"/>
    <col min="5899" max="5899" width="17.140625" style="124" customWidth="1"/>
    <col min="5900" max="5900" width="18" style="124" customWidth="1"/>
    <col min="5901" max="6144" width="9.140625" style="124"/>
    <col min="6145" max="6145" width="6.5703125" style="124" customWidth="1"/>
    <col min="6146" max="6146" width="22.28515625" style="124" customWidth="1"/>
    <col min="6147" max="6147" width="36.140625" style="124" customWidth="1"/>
    <col min="6148" max="6148" width="43.28515625" style="124" customWidth="1"/>
    <col min="6149" max="6149" width="14.42578125" style="124" customWidth="1"/>
    <col min="6150" max="6150" width="17.5703125" style="124" customWidth="1"/>
    <col min="6151" max="6151" width="15.140625" style="124" customWidth="1"/>
    <col min="6152" max="6152" width="20.140625" style="124" customWidth="1"/>
    <col min="6153" max="6153" width="59.7109375" style="124" customWidth="1"/>
    <col min="6154" max="6154" width="33.7109375" style="124" customWidth="1"/>
    <col min="6155" max="6155" width="17.140625" style="124" customWidth="1"/>
    <col min="6156" max="6156" width="18" style="124" customWidth="1"/>
    <col min="6157" max="6400" width="9.140625" style="124"/>
    <col min="6401" max="6401" width="6.5703125" style="124" customWidth="1"/>
    <col min="6402" max="6402" width="22.28515625" style="124" customWidth="1"/>
    <col min="6403" max="6403" width="36.140625" style="124" customWidth="1"/>
    <col min="6404" max="6404" width="43.28515625" style="124" customWidth="1"/>
    <col min="6405" max="6405" width="14.42578125" style="124" customWidth="1"/>
    <col min="6406" max="6406" width="17.5703125" style="124" customWidth="1"/>
    <col min="6407" max="6407" width="15.140625" style="124" customWidth="1"/>
    <col min="6408" max="6408" width="20.140625" style="124" customWidth="1"/>
    <col min="6409" max="6409" width="59.7109375" style="124" customWidth="1"/>
    <col min="6410" max="6410" width="33.7109375" style="124" customWidth="1"/>
    <col min="6411" max="6411" width="17.140625" style="124" customWidth="1"/>
    <col min="6412" max="6412" width="18" style="124" customWidth="1"/>
    <col min="6413" max="6656" width="9.140625" style="124"/>
    <col min="6657" max="6657" width="6.5703125" style="124" customWidth="1"/>
    <col min="6658" max="6658" width="22.28515625" style="124" customWidth="1"/>
    <col min="6659" max="6659" width="36.140625" style="124" customWidth="1"/>
    <col min="6660" max="6660" width="43.28515625" style="124" customWidth="1"/>
    <col min="6661" max="6661" width="14.42578125" style="124" customWidth="1"/>
    <col min="6662" max="6662" width="17.5703125" style="124" customWidth="1"/>
    <col min="6663" max="6663" width="15.140625" style="124" customWidth="1"/>
    <col min="6664" max="6664" width="20.140625" style="124" customWidth="1"/>
    <col min="6665" max="6665" width="59.7109375" style="124" customWidth="1"/>
    <col min="6666" max="6666" width="33.7109375" style="124" customWidth="1"/>
    <col min="6667" max="6667" width="17.140625" style="124" customWidth="1"/>
    <col min="6668" max="6668" width="18" style="124" customWidth="1"/>
    <col min="6669" max="6912" width="9.140625" style="124"/>
    <col min="6913" max="6913" width="6.5703125" style="124" customWidth="1"/>
    <col min="6914" max="6914" width="22.28515625" style="124" customWidth="1"/>
    <col min="6915" max="6915" width="36.140625" style="124" customWidth="1"/>
    <col min="6916" max="6916" width="43.28515625" style="124" customWidth="1"/>
    <col min="6917" max="6917" width="14.42578125" style="124" customWidth="1"/>
    <col min="6918" max="6918" width="17.5703125" style="124" customWidth="1"/>
    <col min="6919" max="6919" width="15.140625" style="124" customWidth="1"/>
    <col min="6920" max="6920" width="20.140625" style="124" customWidth="1"/>
    <col min="6921" max="6921" width="59.7109375" style="124" customWidth="1"/>
    <col min="6922" max="6922" width="33.7109375" style="124" customWidth="1"/>
    <col min="6923" max="6923" width="17.140625" style="124" customWidth="1"/>
    <col min="6924" max="6924" width="18" style="124" customWidth="1"/>
    <col min="6925" max="7168" width="9.140625" style="124"/>
    <col min="7169" max="7169" width="6.5703125" style="124" customWidth="1"/>
    <col min="7170" max="7170" width="22.28515625" style="124" customWidth="1"/>
    <col min="7171" max="7171" width="36.140625" style="124" customWidth="1"/>
    <col min="7172" max="7172" width="43.28515625" style="124" customWidth="1"/>
    <col min="7173" max="7173" width="14.42578125" style="124" customWidth="1"/>
    <col min="7174" max="7174" width="17.5703125" style="124" customWidth="1"/>
    <col min="7175" max="7175" width="15.140625" style="124" customWidth="1"/>
    <col min="7176" max="7176" width="20.140625" style="124" customWidth="1"/>
    <col min="7177" max="7177" width="59.7109375" style="124" customWidth="1"/>
    <col min="7178" max="7178" width="33.7109375" style="124" customWidth="1"/>
    <col min="7179" max="7179" width="17.140625" style="124" customWidth="1"/>
    <col min="7180" max="7180" width="18" style="124" customWidth="1"/>
    <col min="7181" max="7424" width="9.140625" style="124"/>
    <col min="7425" max="7425" width="6.5703125" style="124" customWidth="1"/>
    <col min="7426" max="7426" width="22.28515625" style="124" customWidth="1"/>
    <col min="7427" max="7427" width="36.140625" style="124" customWidth="1"/>
    <col min="7428" max="7428" width="43.28515625" style="124" customWidth="1"/>
    <col min="7429" max="7429" width="14.42578125" style="124" customWidth="1"/>
    <col min="7430" max="7430" width="17.5703125" style="124" customWidth="1"/>
    <col min="7431" max="7431" width="15.140625" style="124" customWidth="1"/>
    <col min="7432" max="7432" width="20.140625" style="124" customWidth="1"/>
    <col min="7433" max="7433" width="59.7109375" style="124" customWidth="1"/>
    <col min="7434" max="7434" width="33.7109375" style="124" customWidth="1"/>
    <col min="7435" max="7435" width="17.140625" style="124" customWidth="1"/>
    <col min="7436" max="7436" width="18" style="124" customWidth="1"/>
    <col min="7437" max="7680" width="9.140625" style="124"/>
    <col min="7681" max="7681" width="6.5703125" style="124" customWidth="1"/>
    <col min="7682" max="7682" width="22.28515625" style="124" customWidth="1"/>
    <col min="7683" max="7683" width="36.140625" style="124" customWidth="1"/>
    <col min="7684" max="7684" width="43.28515625" style="124" customWidth="1"/>
    <col min="7685" max="7685" width="14.42578125" style="124" customWidth="1"/>
    <col min="7686" max="7686" width="17.5703125" style="124" customWidth="1"/>
    <col min="7687" max="7687" width="15.140625" style="124" customWidth="1"/>
    <col min="7688" max="7688" width="20.140625" style="124" customWidth="1"/>
    <col min="7689" max="7689" width="59.7109375" style="124" customWidth="1"/>
    <col min="7690" max="7690" width="33.7109375" style="124" customWidth="1"/>
    <col min="7691" max="7691" width="17.140625" style="124" customWidth="1"/>
    <col min="7692" max="7692" width="18" style="124" customWidth="1"/>
    <col min="7693" max="7936" width="9.140625" style="124"/>
    <col min="7937" max="7937" width="6.5703125" style="124" customWidth="1"/>
    <col min="7938" max="7938" width="22.28515625" style="124" customWidth="1"/>
    <col min="7939" max="7939" width="36.140625" style="124" customWidth="1"/>
    <col min="7940" max="7940" width="43.28515625" style="124" customWidth="1"/>
    <col min="7941" max="7941" width="14.42578125" style="124" customWidth="1"/>
    <col min="7942" max="7942" width="17.5703125" style="124" customWidth="1"/>
    <col min="7943" max="7943" width="15.140625" style="124" customWidth="1"/>
    <col min="7944" max="7944" width="20.140625" style="124" customWidth="1"/>
    <col min="7945" max="7945" width="59.7109375" style="124" customWidth="1"/>
    <col min="7946" max="7946" width="33.7109375" style="124" customWidth="1"/>
    <col min="7947" max="7947" width="17.140625" style="124" customWidth="1"/>
    <col min="7948" max="7948" width="18" style="124" customWidth="1"/>
    <col min="7949" max="8192" width="9.140625" style="124"/>
    <col min="8193" max="8193" width="6.5703125" style="124" customWidth="1"/>
    <col min="8194" max="8194" width="22.28515625" style="124" customWidth="1"/>
    <col min="8195" max="8195" width="36.140625" style="124" customWidth="1"/>
    <col min="8196" max="8196" width="43.28515625" style="124" customWidth="1"/>
    <col min="8197" max="8197" width="14.42578125" style="124" customWidth="1"/>
    <col min="8198" max="8198" width="17.5703125" style="124" customWidth="1"/>
    <col min="8199" max="8199" width="15.140625" style="124" customWidth="1"/>
    <col min="8200" max="8200" width="20.140625" style="124" customWidth="1"/>
    <col min="8201" max="8201" width="59.7109375" style="124" customWidth="1"/>
    <col min="8202" max="8202" width="33.7109375" style="124" customWidth="1"/>
    <col min="8203" max="8203" width="17.140625" style="124" customWidth="1"/>
    <col min="8204" max="8204" width="18" style="124" customWidth="1"/>
    <col min="8205" max="8448" width="9.140625" style="124"/>
    <col min="8449" max="8449" width="6.5703125" style="124" customWidth="1"/>
    <col min="8450" max="8450" width="22.28515625" style="124" customWidth="1"/>
    <col min="8451" max="8451" width="36.140625" style="124" customWidth="1"/>
    <col min="8452" max="8452" width="43.28515625" style="124" customWidth="1"/>
    <col min="8453" max="8453" width="14.42578125" style="124" customWidth="1"/>
    <col min="8454" max="8454" width="17.5703125" style="124" customWidth="1"/>
    <col min="8455" max="8455" width="15.140625" style="124" customWidth="1"/>
    <col min="8456" max="8456" width="20.140625" style="124" customWidth="1"/>
    <col min="8457" max="8457" width="59.7109375" style="124" customWidth="1"/>
    <col min="8458" max="8458" width="33.7109375" style="124" customWidth="1"/>
    <col min="8459" max="8459" width="17.140625" style="124" customWidth="1"/>
    <col min="8460" max="8460" width="18" style="124" customWidth="1"/>
    <col min="8461" max="8704" width="9.140625" style="124"/>
    <col min="8705" max="8705" width="6.5703125" style="124" customWidth="1"/>
    <col min="8706" max="8706" width="22.28515625" style="124" customWidth="1"/>
    <col min="8707" max="8707" width="36.140625" style="124" customWidth="1"/>
    <col min="8708" max="8708" width="43.28515625" style="124" customWidth="1"/>
    <col min="8709" max="8709" width="14.42578125" style="124" customWidth="1"/>
    <col min="8710" max="8710" width="17.5703125" style="124" customWidth="1"/>
    <col min="8711" max="8711" width="15.140625" style="124" customWidth="1"/>
    <col min="8712" max="8712" width="20.140625" style="124" customWidth="1"/>
    <col min="8713" max="8713" width="59.7109375" style="124" customWidth="1"/>
    <col min="8714" max="8714" width="33.7109375" style="124" customWidth="1"/>
    <col min="8715" max="8715" width="17.140625" style="124" customWidth="1"/>
    <col min="8716" max="8716" width="18" style="124" customWidth="1"/>
    <col min="8717" max="8960" width="9.140625" style="124"/>
    <col min="8961" max="8961" width="6.5703125" style="124" customWidth="1"/>
    <col min="8962" max="8962" width="22.28515625" style="124" customWidth="1"/>
    <col min="8963" max="8963" width="36.140625" style="124" customWidth="1"/>
    <col min="8964" max="8964" width="43.28515625" style="124" customWidth="1"/>
    <col min="8965" max="8965" width="14.42578125" style="124" customWidth="1"/>
    <col min="8966" max="8966" width="17.5703125" style="124" customWidth="1"/>
    <col min="8967" max="8967" width="15.140625" style="124" customWidth="1"/>
    <col min="8968" max="8968" width="20.140625" style="124" customWidth="1"/>
    <col min="8969" max="8969" width="59.7109375" style="124" customWidth="1"/>
    <col min="8970" max="8970" width="33.7109375" style="124" customWidth="1"/>
    <col min="8971" max="8971" width="17.140625" style="124" customWidth="1"/>
    <col min="8972" max="8972" width="18" style="124" customWidth="1"/>
    <col min="8973" max="9216" width="9.140625" style="124"/>
    <col min="9217" max="9217" width="6.5703125" style="124" customWidth="1"/>
    <col min="9218" max="9218" width="22.28515625" style="124" customWidth="1"/>
    <col min="9219" max="9219" width="36.140625" style="124" customWidth="1"/>
    <col min="9220" max="9220" width="43.28515625" style="124" customWidth="1"/>
    <col min="9221" max="9221" width="14.42578125" style="124" customWidth="1"/>
    <col min="9222" max="9222" width="17.5703125" style="124" customWidth="1"/>
    <col min="9223" max="9223" width="15.140625" style="124" customWidth="1"/>
    <col min="9224" max="9224" width="20.140625" style="124" customWidth="1"/>
    <col min="9225" max="9225" width="59.7109375" style="124" customWidth="1"/>
    <col min="9226" max="9226" width="33.7109375" style="124" customWidth="1"/>
    <col min="9227" max="9227" width="17.140625" style="124" customWidth="1"/>
    <col min="9228" max="9228" width="18" style="124" customWidth="1"/>
    <col min="9229" max="9472" width="9.140625" style="124"/>
    <col min="9473" max="9473" width="6.5703125" style="124" customWidth="1"/>
    <col min="9474" max="9474" width="22.28515625" style="124" customWidth="1"/>
    <col min="9475" max="9475" width="36.140625" style="124" customWidth="1"/>
    <col min="9476" max="9476" width="43.28515625" style="124" customWidth="1"/>
    <col min="9477" max="9477" width="14.42578125" style="124" customWidth="1"/>
    <col min="9478" max="9478" width="17.5703125" style="124" customWidth="1"/>
    <col min="9479" max="9479" width="15.140625" style="124" customWidth="1"/>
    <col min="9480" max="9480" width="20.140625" style="124" customWidth="1"/>
    <col min="9481" max="9481" width="59.7109375" style="124" customWidth="1"/>
    <col min="9482" max="9482" width="33.7109375" style="124" customWidth="1"/>
    <col min="9483" max="9483" width="17.140625" style="124" customWidth="1"/>
    <col min="9484" max="9484" width="18" style="124" customWidth="1"/>
    <col min="9485" max="9728" width="9.140625" style="124"/>
    <col min="9729" max="9729" width="6.5703125" style="124" customWidth="1"/>
    <col min="9730" max="9730" width="22.28515625" style="124" customWidth="1"/>
    <col min="9731" max="9731" width="36.140625" style="124" customWidth="1"/>
    <col min="9732" max="9732" width="43.28515625" style="124" customWidth="1"/>
    <col min="9733" max="9733" width="14.42578125" style="124" customWidth="1"/>
    <col min="9734" max="9734" width="17.5703125" style="124" customWidth="1"/>
    <col min="9735" max="9735" width="15.140625" style="124" customWidth="1"/>
    <col min="9736" max="9736" width="20.140625" style="124" customWidth="1"/>
    <col min="9737" max="9737" width="59.7109375" style="124" customWidth="1"/>
    <col min="9738" max="9738" width="33.7109375" style="124" customWidth="1"/>
    <col min="9739" max="9739" width="17.140625" style="124" customWidth="1"/>
    <col min="9740" max="9740" width="18" style="124" customWidth="1"/>
    <col min="9741" max="9984" width="9.140625" style="124"/>
    <col min="9985" max="9985" width="6.5703125" style="124" customWidth="1"/>
    <col min="9986" max="9986" width="22.28515625" style="124" customWidth="1"/>
    <col min="9987" max="9987" width="36.140625" style="124" customWidth="1"/>
    <col min="9988" max="9988" width="43.28515625" style="124" customWidth="1"/>
    <col min="9989" max="9989" width="14.42578125" style="124" customWidth="1"/>
    <col min="9990" max="9990" width="17.5703125" style="124" customWidth="1"/>
    <col min="9991" max="9991" width="15.140625" style="124" customWidth="1"/>
    <col min="9992" max="9992" width="20.140625" style="124" customWidth="1"/>
    <col min="9993" max="9993" width="59.7109375" style="124" customWidth="1"/>
    <col min="9994" max="9994" width="33.7109375" style="124" customWidth="1"/>
    <col min="9995" max="9995" width="17.140625" style="124" customWidth="1"/>
    <col min="9996" max="9996" width="18" style="124" customWidth="1"/>
    <col min="9997" max="10240" width="9.140625" style="124"/>
    <col min="10241" max="10241" width="6.5703125" style="124" customWidth="1"/>
    <col min="10242" max="10242" width="22.28515625" style="124" customWidth="1"/>
    <col min="10243" max="10243" width="36.140625" style="124" customWidth="1"/>
    <col min="10244" max="10244" width="43.28515625" style="124" customWidth="1"/>
    <col min="10245" max="10245" width="14.42578125" style="124" customWidth="1"/>
    <col min="10246" max="10246" width="17.5703125" style="124" customWidth="1"/>
    <col min="10247" max="10247" width="15.140625" style="124" customWidth="1"/>
    <col min="10248" max="10248" width="20.140625" style="124" customWidth="1"/>
    <col min="10249" max="10249" width="59.7109375" style="124" customWidth="1"/>
    <col min="10250" max="10250" width="33.7109375" style="124" customWidth="1"/>
    <col min="10251" max="10251" width="17.140625" style="124" customWidth="1"/>
    <col min="10252" max="10252" width="18" style="124" customWidth="1"/>
    <col min="10253" max="10496" width="9.140625" style="124"/>
    <col min="10497" max="10497" width="6.5703125" style="124" customWidth="1"/>
    <col min="10498" max="10498" width="22.28515625" style="124" customWidth="1"/>
    <col min="10499" max="10499" width="36.140625" style="124" customWidth="1"/>
    <col min="10500" max="10500" width="43.28515625" style="124" customWidth="1"/>
    <col min="10501" max="10501" width="14.42578125" style="124" customWidth="1"/>
    <col min="10502" max="10502" width="17.5703125" style="124" customWidth="1"/>
    <col min="10503" max="10503" width="15.140625" style="124" customWidth="1"/>
    <col min="10504" max="10504" width="20.140625" style="124" customWidth="1"/>
    <col min="10505" max="10505" width="59.7109375" style="124" customWidth="1"/>
    <col min="10506" max="10506" width="33.7109375" style="124" customWidth="1"/>
    <col min="10507" max="10507" width="17.140625" style="124" customWidth="1"/>
    <col min="10508" max="10508" width="18" style="124" customWidth="1"/>
    <col min="10509" max="10752" width="9.140625" style="124"/>
    <col min="10753" max="10753" width="6.5703125" style="124" customWidth="1"/>
    <col min="10754" max="10754" width="22.28515625" style="124" customWidth="1"/>
    <col min="10755" max="10755" width="36.140625" style="124" customWidth="1"/>
    <col min="10756" max="10756" width="43.28515625" style="124" customWidth="1"/>
    <col min="10757" max="10757" width="14.42578125" style="124" customWidth="1"/>
    <col min="10758" max="10758" width="17.5703125" style="124" customWidth="1"/>
    <col min="10759" max="10759" width="15.140625" style="124" customWidth="1"/>
    <col min="10760" max="10760" width="20.140625" style="124" customWidth="1"/>
    <col min="10761" max="10761" width="59.7109375" style="124" customWidth="1"/>
    <col min="10762" max="10762" width="33.7109375" style="124" customWidth="1"/>
    <col min="10763" max="10763" width="17.140625" style="124" customWidth="1"/>
    <col min="10764" max="10764" width="18" style="124" customWidth="1"/>
    <col min="10765" max="11008" width="9.140625" style="124"/>
    <col min="11009" max="11009" width="6.5703125" style="124" customWidth="1"/>
    <col min="11010" max="11010" width="22.28515625" style="124" customWidth="1"/>
    <col min="11011" max="11011" width="36.140625" style="124" customWidth="1"/>
    <col min="11012" max="11012" width="43.28515625" style="124" customWidth="1"/>
    <col min="11013" max="11013" width="14.42578125" style="124" customWidth="1"/>
    <col min="11014" max="11014" width="17.5703125" style="124" customWidth="1"/>
    <col min="11015" max="11015" width="15.140625" style="124" customWidth="1"/>
    <col min="11016" max="11016" width="20.140625" style="124" customWidth="1"/>
    <col min="11017" max="11017" width="59.7109375" style="124" customWidth="1"/>
    <col min="11018" max="11018" width="33.7109375" style="124" customWidth="1"/>
    <col min="11019" max="11019" width="17.140625" style="124" customWidth="1"/>
    <col min="11020" max="11020" width="18" style="124" customWidth="1"/>
    <col min="11021" max="11264" width="9.140625" style="124"/>
    <col min="11265" max="11265" width="6.5703125" style="124" customWidth="1"/>
    <col min="11266" max="11266" width="22.28515625" style="124" customWidth="1"/>
    <col min="11267" max="11267" width="36.140625" style="124" customWidth="1"/>
    <col min="11268" max="11268" width="43.28515625" style="124" customWidth="1"/>
    <col min="11269" max="11269" width="14.42578125" style="124" customWidth="1"/>
    <col min="11270" max="11270" width="17.5703125" style="124" customWidth="1"/>
    <col min="11271" max="11271" width="15.140625" style="124" customWidth="1"/>
    <col min="11272" max="11272" width="20.140625" style="124" customWidth="1"/>
    <col min="11273" max="11273" width="59.7109375" style="124" customWidth="1"/>
    <col min="11274" max="11274" width="33.7109375" style="124" customWidth="1"/>
    <col min="11275" max="11275" width="17.140625" style="124" customWidth="1"/>
    <col min="11276" max="11276" width="18" style="124" customWidth="1"/>
    <col min="11277" max="11520" width="9.140625" style="124"/>
    <col min="11521" max="11521" width="6.5703125" style="124" customWidth="1"/>
    <col min="11522" max="11522" width="22.28515625" style="124" customWidth="1"/>
    <col min="11523" max="11523" width="36.140625" style="124" customWidth="1"/>
    <col min="11524" max="11524" width="43.28515625" style="124" customWidth="1"/>
    <col min="11525" max="11525" width="14.42578125" style="124" customWidth="1"/>
    <col min="11526" max="11526" width="17.5703125" style="124" customWidth="1"/>
    <col min="11527" max="11527" width="15.140625" style="124" customWidth="1"/>
    <col min="11528" max="11528" width="20.140625" style="124" customWidth="1"/>
    <col min="11529" max="11529" width="59.7109375" style="124" customWidth="1"/>
    <col min="11530" max="11530" width="33.7109375" style="124" customWidth="1"/>
    <col min="11531" max="11531" width="17.140625" style="124" customWidth="1"/>
    <col min="11532" max="11532" width="18" style="124" customWidth="1"/>
    <col min="11533" max="11776" width="9.140625" style="124"/>
    <col min="11777" max="11777" width="6.5703125" style="124" customWidth="1"/>
    <col min="11778" max="11778" width="22.28515625" style="124" customWidth="1"/>
    <col min="11779" max="11779" width="36.140625" style="124" customWidth="1"/>
    <col min="11780" max="11780" width="43.28515625" style="124" customWidth="1"/>
    <col min="11781" max="11781" width="14.42578125" style="124" customWidth="1"/>
    <col min="11782" max="11782" width="17.5703125" style="124" customWidth="1"/>
    <col min="11783" max="11783" width="15.140625" style="124" customWidth="1"/>
    <col min="11784" max="11784" width="20.140625" style="124" customWidth="1"/>
    <col min="11785" max="11785" width="59.7109375" style="124" customWidth="1"/>
    <col min="11786" max="11786" width="33.7109375" style="124" customWidth="1"/>
    <col min="11787" max="11787" width="17.140625" style="124" customWidth="1"/>
    <col min="11788" max="11788" width="18" style="124" customWidth="1"/>
    <col min="11789" max="12032" width="9.140625" style="124"/>
    <col min="12033" max="12033" width="6.5703125" style="124" customWidth="1"/>
    <col min="12034" max="12034" width="22.28515625" style="124" customWidth="1"/>
    <col min="12035" max="12035" width="36.140625" style="124" customWidth="1"/>
    <col min="12036" max="12036" width="43.28515625" style="124" customWidth="1"/>
    <col min="12037" max="12037" width="14.42578125" style="124" customWidth="1"/>
    <col min="12038" max="12038" width="17.5703125" style="124" customWidth="1"/>
    <col min="12039" max="12039" width="15.140625" style="124" customWidth="1"/>
    <col min="12040" max="12040" width="20.140625" style="124" customWidth="1"/>
    <col min="12041" max="12041" width="59.7109375" style="124" customWidth="1"/>
    <col min="12042" max="12042" width="33.7109375" style="124" customWidth="1"/>
    <col min="12043" max="12043" width="17.140625" style="124" customWidth="1"/>
    <col min="12044" max="12044" width="18" style="124" customWidth="1"/>
    <col min="12045" max="12288" width="9.140625" style="124"/>
    <col min="12289" max="12289" width="6.5703125" style="124" customWidth="1"/>
    <col min="12290" max="12290" width="22.28515625" style="124" customWidth="1"/>
    <col min="12291" max="12291" width="36.140625" style="124" customWidth="1"/>
    <col min="12292" max="12292" width="43.28515625" style="124" customWidth="1"/>
    <col min="12293" max="12293" width="14.42578125" style="124" customWidth="1"/>
    <col min="12294" max="12294" width="17.5703125" style="124" customWidth="1"/>
    <col min="12295" max="12295" width="15.140625" style="124" customWidth="1"/>
    <col min="12296" max="12296" width="20.140625" style="124" customWidth="1"/>
    <col min="12297" max="12297" width="59.7109375" style="124" customWidth="1"/>
    <col min="12298" max="12298" width="33.7109375" style="124" customWidth="1"/>
    <col min="12299" max="12299" width="17.140625" style="124" customWidth="1"/>
    <col min="12300" max="12300" width="18" style="124" customWidth="1"/>
    <col min="12301" max="12544" width="9.140625" style="124"/>
    <col min="12545" max="12545" width="6.5703125" style="124" customWidth="1"/>
    <col min="12546" max="12546" width="22.28515625" style="124" customWidth="1"/>
    <col min="12547" max="12547" width="36.140625" style="124" customWidth="1"/>
    <col min="12548" max="12548" width="43.28515625" style="124" customWidth="1"/>
    <col min="12549" max="12549" width="14.42578125" style="124" customWidth="1"/>
    <col min="12550" max="12550" width="17.5703125" style="124" customWidth="1"/>
    <col min="12551" max="12551" width="15.140625" style="124" customWidth="1"/>
    <col min="12552" max="12552" width="20.140625" style="124" customWidth="1"/>
    <col min="12553" max="12553" width="59.7109375" style="124" customWidth="1"/>
    <col min="12554" max="12554" width="33.7109375" style="124" customWidth="1"/>
    <col min="12555" max="12555" width="17.140625" style="124" customWidth="1"/>
    <col min="12556" max="12556" width="18" style="124" customWidth="1"/>
    <col min="12557" max="12800" width="9.140625" style="124"/>
    <col min="12801" max="12801" width="6.5703125" style="124" customWidth="1"/>
    <col min="12802" max="12802" width="22.28515625" style="124" customWidth="1"/>
    <col min="12803" max="12803" width="36.140625" style="124" customWidth="1"/>
    <col min="12804" max="12804" width="43.28515625" style="124" customWidth="1"/>
    <col min="12805" max="12805" width="14.42578125" style="124" customWidth="1"/>
    <col min="12806" max="12806" width="17.5703125" style="124" customWidth="1"/>
    <col min="12807" max="12807" width="15.140625" style="124" customWidth="1"/>
    <col min="12808" max="12808" width="20.140625" style="124" customWidth="1"/>
    <col min="12809" max="12809" width="59.7109375" style="124" customWidth="1"/>
    <col min="12810" max="12810" width="33.7109375" style="124" customWidth="1"/>
    <col min="12811" max="12811" width="17.140625" style="124" customWidth="1"/>
    <col min="12812" max="12812" width="18" style="124" customWidth="1"/>
    <col min="12813" max="13056" width="9.140625" style="124"/>
    <col min="13057" max="13057" width="6.5703125" style="124" customWidth="1"/>
    <col min="13058" max="13058" width="22.28515625" style="124" customWidth="1"/>
    <col min="13059" max="13059" width="36.140625" style="124" customWidth="1"/>
    <col min="13060" max="13060" width="43.28515625" style="124" customWidth="1"/>
    <col min="13061" max="13061" width="14.42578125" style="124" customWidth="1"/>
    <col min="13062" max="13062" width="17.5703125" style="124" customWidth="1"/>
    <col min="13063" max="13063" width="15.140625" style="124" customWidth="1"/>
    <col min="13064" max="13064" width="20.140625" style="124" customWidth="1"/>
    <col min="13065" max="13065" width="59.7109375" style="124" customWidth="1"/>
    <col min="13066" max="13066" width="33.7109375" style="124" customWidth="1"/>
    <col min="13067" max="13067" width="17.140625" style="124" customWidth="1"/>
    <col min="13068" max="13068" width="18" style="124" customWidth="1"/>
    <col min="13069" max="13312" width="9.140625" style="124"/>
    <col min="13313" max="13313" width="6.5703125" style="124" customWidth="1"/>
    <col min="13314" max="13314" width="22.28515625" style="124" customWidth="1"/>
    <col min="13315" max="13315" width="36.140625" style="124" customWidth="1"/>
    <col min="13316" max="13316" width="43.28515625" style="124" customWidth="1"/>
    <col min="13317" max="13317" width="14.42578125" style="124" customWidth="1"/>
    <col min="13318" max="13318" width="17.5703125" style="124" customWidth="1"/>
    <col min="13319" max="13319" width="15.140625" style="124" customWidth="1"/>
    <col min="13320" max="13320" width="20.140625" style="124" customWidth="1"/>
    <col min="13321" max="13321" width="59.7109375" style="124" customWidth="1"/>
    <col min="13322" max="13322" width="33.7109375" style="124" customWidth="1"/>
    <col min="13323" max="13323" width="17.140625" style="124" customWidth="1"/>
    <col min="13324" max="13324" width="18" style="124" customWidth="1"/>
    <col min="13325" max="13568" width="9.140625" style="124"/>
    <col min="13569" max="13569" width="6.5703125" style="124" customWidth="1"/>
    <col min="13570" max="13570" width="22.28515625" style="124" customWidth="1"/>
    <col min="13571" max="13571" width="36.140625" style="124" customWidth="1"/>
    <col min="13572" max="13572" width="43.28515625" style="124" customWidth="1"/>
    <col min="13573" max="13573" width="14.42578125" style="124" customWidth="1"/>
    <col min="13574" max="13574" width="17.5703125" style="124" customWidth="1"/>
    <col min="13575" max="13575" width="15.140625" style="124" customWidth="1"/>
    <col min="13576" max="13576" width="20.140625" style="124" customWidth="1"/>
    <col min="13577" max="13577" width="59.7109375" style="124" customWidth="1"/>
    <col min="13578" max="13578" width="33.7109375" style="124" customWidth="1"/>
    <col min="13579" max="13579" width="17.140625" style="124" customWidth="1"/>
    <col min="13580" max="13580" width="18" style="124" customWidth="1"/>
    <col min="13581" max="13824" width="9.140625" style="124"/>
    <col min="13825" max="13825" width="6.5703125" style="124" customWidth="1"/>
    <col min="13826" max="13826" width="22.28515625" style="124" customWidth="1"/>
    <col min="13827" max="13827" width="36.140625" style="124" customWidth="1"/>
    <col min="13828" max="13828" width="43.28515625" style="124" customWidth="1"/>
    <col min="13829" max="13829" width="14.42578125" style="124" customWidth="1"/>
    <col min="13830" max="13830" width="17.5703125" style="124" customWidth="1"/>
    <col min="13831" max="13831" width="15.140625" style="124" customWidth="1"/>
    <col min="13832" max="13832" width="20.140625" style="124" customWidth="1"/>
    <col min="13833" max="13833" width="59.7109375" style="124" customWidth="1"/>
    <col min="13834" max="13834" width="33.7109375" style="124" customWidth="1"/>
    <col min="13835" max="13835" width="17.140625" style="124" customWidth="1"/>
    <col min="13836" max="13836" width="18" style="124" customWidth="1"/>
    <col min="13837" max="14080" width="9.140625" style="124"/>
    <col min="14081" max="14081" width="6.5703125" style="124" customWidth="1"/>
    <col min="14082" max="14082" width="22.28515625" style="124" customWidth="1"/>
    <col min="14083" max="14083" width="36.140625" style="124" customWidth="1"/>
    <col min="14084" max="14084" width="43.28515625" style="124" customWidth="1"/>
    <col min="14085" max="14085" width="14.42578125" style="124" customWidth="1"/>
    <col min="14086" max="14086" width="17.5703125" style="124" customWidth="1"/>
    <col min="14087" max="14087" width="15.140625" style="124" customWidth="1"/>
    <col min="14088" max="14088" width="20.140625" style="124" customWidth="1"/>
    <col min="14089" max="14089" width="59.7109375" style="124" customWidth="1"/>
    <col min="14090" max="14090" width="33.7109375" style="124" customWidth="1"/>
    <col min="14091" max="14091" width="17.140625" style="124" customWidth="1"/>
    <col min="14092" max="14092" width="18" style="124" customWidth="1"/>
    <col min="14093" max="14336" width="9.140625" style="124"/>
    <col min="14337" max="14337" width="6.5703125" style="124" customWidth="1"/>
    <col min="14338" max="14338" width="22.28515625" style="124" customWidth="1"/>
    <col min="14339" max="14339" width="36.140625" style="124" customWidth="1"/>
    <col min="14340" max="14340" width="43.28515625" style="124" customWidth="1"/>
    <col min="14341" max="14341" width="14.42578125" style="124" customWidth="1"/>
    <col min="14342" max="14342" width="17.5703125" style="124" customWidth="1"/>
    <col min="14343" max="14343" width="15.140625" style="124" customWidth="1"/>
    <col min="14344" max="14344" width="20.140625" style="124" customWidth="1"/>
    <col min="14345" max="14345" width="59.7109375" style="124" customWidth="1"/>
    <col min="14346" max="14346" width="33.7109375" style="124" customWidth="1"/>
    <col min="14347" max="14347" width="17.140625" style="124" customWidth="1"/>
    <col min="14348" max="14348" width="18" style="124" customWidth="1"/>
    <col min="14349" max="14592" width="9.140625" style="124"/>
    <col min="14593" max="14593" width="6.5703125" style="124" customWidth="1"/>
    <col min="14594" max="14594" width="22.28515625" style="124" customWidth="1"/>
    <col min="14595" max="14595" width="36.140625" style="124" customWidth="1"/>
    <col min="14596" max="14596" width="43.28515625" style="124" customWidth="1"/>
    <col min="14597" max="14597" width="14.42578125" style="124" customWidth="1"/>
    <col min="14598" max="14598" width="17.5703125" style="124" customWidth="1"/>
    <col min="14599" max="14599" width="15.140625" style="124" customWidth="1"/>
    <col min="14600" max="14600" width="20.140625" style="124" customWidth="1"/>
    <col min="14601" max="14601" width="59.7109375" style="124" customWidth="1"/>
    <col min="14602" max="14602" width="33.7109375" style="124" customWidth="1"/>
    <col min="14603" max="14603" width="17.140625" style="124" customWidth="1"/>
    <col min="14604" max="14604" width="18" style="124" customWidth="1"/>
    <col min="14605" max="14848" width="9.140625" style="124"/>
    <col min="14849" max="14849" width="6.5703125" style="124" customWidth="1"/>
    <col min="14850" max="14850" width="22.28515625" style="124" customWidth="1"/>
    <col min="14851" max="14851" width="36.140625" style="124" customWidth="1"/>
    <col min="14852" max="14852" width="43.28515625" style="124" customWidth="1"/>
    <col min="14853" max="14853" width="14.42578125" style="124" customWidth="1"/>
    <col min="14854" max="14854" width="17.5703125" style="124" customWidth="1"/>
    <col min="14855" max="14855" width="15.140625" style="124" customWidth="1"/>
    <col min="14856" max="14856" width="20.140625" style="124" customWidth="1"/>
    <col min="14857" max="14857" width="59.7109375" style="124" customWidth="1"/>
    <col min="14858" max="14858" width="33.7109375" style="124" customWidth="1"/>
    <col min="14859" max="14859" width="17.140625" style="124" customWidth="1"/>
    <col min="14860" max="14860" width="18" style="124" customWidth="1"/>
    <col min="14861" max="15104" width="9.140625" style="124"/>
    <col min="15105" max="15105" width="6.5703125" style="124" customWidth="1"/>
    <col min="15106" max="15106" width="22.28515625" style="124" customWidth="1"/>
    <col min="15107" max="15107" width="36.140625" style="124" customWidth="1"/>
    <col min="15108" max="15108" width="43.28515625" style="124" customWidth="1"/>
    <col min="15109" max="15109" width="14.42578125" style="124" customWidth="1"/>
    <col min="15110" max="15110" width="17.5703125" style="124" customWidth="1"/>
    <col min="15111" max="15111" width="15.140625" style="124" customWidth="1"/>
    <col min="15112" max="15112" width="20.140625" style="124" customWidth="1"/>
    <col min="15113" max="15113" width="59.7109375" style="124" customWidth="1"/>
    <col min="15114" max="15114" width="33.7109375" style="124" customWidth="1"/>
    <col min="15115" max="15115" width="17.140625" style="124" customWidth="1"/>
    <col min="15116" max="15116" width="18" style="124" customWidth="1"/>
    <col min="15117" max="15360" width="9.140625" style="124"/>
    <col min="15361" max="15361" width="6.5703125" style="124" customWidth="1"/>
    <col min="15362" max="15362" width="22.28515625" style="124" customWidth="1"/>
    <col min="15363" max="15363" width="36.140625" style="124" customWidth="1"/>
    <col min="15364" max="15364" width="43.28515625" style="124" customWidth="1"/>
    <col min="15365" max="15365" width="14.42578125" style="124" customWidth="1"/>
    <col min="15366" max="15366" width="17.5703125" style="124" customWidth="1"/>
    <col min="15367" max="15367" width="15.140625" style="124" customWidth="1"/>
    <col min="15368" max="15368" width="20.140625" style="124" customWidth="1"/>
    <col min="15369" max="15369" width="59.7109375" style="124" customWidth="1"/>
    <col min="15370" max="15370" width="33.7109375" style="124" customWidth="1"/>
    <col min="15371" max="15371" width="17.140625" style="124" customWidth="1"/>
    <col min="15372" max="15372" width="18" style="124" customWidth="1"/>
    <col min="15373" max="15616" width="9.140625" style="124"/>
    <col min="15617" max="15617" width="6.5703125" style="124" customWidth="1"/>
    <col min="15618" max="15618" width="22.28515625" style="124" customWidth="1"/>
    <col min="15619" max="15619" width="36.140625" style="124" customWidth="1"/>
    <col min="15620" max="15620" width="43.28515625" style="124" customWidth="1"/>
    <col min="15621" max="15621" width="14.42578125" style="124" customWidth="1"/>
    <col min="15622" max="15622" width="17.5703125" style="124" customWidth="1"/>
    <col min="15623" max="15623" width="15.140625" style="124" customWidth="1"/>
    <col min="15624" max="15624" width="20.140625" style="124" customWidth="1"/>
    <col min="15625" max="15625" width="59.7109375" style="124" customWidth="1"/>
    <col min="15626" max="15626" width="33.7109375" style="124" customWidth="1"/>
    <col min="15627" max="15627" width="17.140625" style="124" customWidth="1"/>
    <col min="15628" max="15628" width="18" style="124" customWidth="1"/>
    <col min="15629" max="15872" width="9.140625" style="124"/>
    <col min="15873" max="15873" width="6.5703125" style="124" customWidth="1"/>
    <col min="15874" max="15874" width="22.28515625" style="124" customWidth="1"/>
    <col min="15875" max="15875" width="36.140625" style="124" customWidth="1"/>
    <col min="15876" max="15876" width="43.28515625" style="124" customWidth="1"/>
    <col min="15877" max="15877" width="14.42578125" style="124" customWidth="1"/>
    <col min="15878" max="15878" width="17.5703125" style="124" customWidth="1"/>
    <col min="15879" max="15879" width="15.140625" style="124" customWidth="1"/>
    <col min="15880" max="15880" width="20.140625" style="124" customWidth="1"/>
    <col min="15881" max="15881" width="59.7109375" style="124" customWidth="1"/>
    <col min="15882" max="15882" width="33.7109375" style="124" customWidth="1"/>
    <col min="15883" max="15883" width="17.140625" style="124" customWidth="1"/>
    <col min="15884" max="15884" width="18" style="124" customWidth="1"/>
    <col min="15885" max="16128" width="9.140625" style="124"/>
    <col min="16129" max="16129" width="6.5703125" style="124" customWidth="1"/>
    <col min="16130" max="16130" width="22.28515625" style="124" customWidth="1"/>
    <col min="16131" max="16131" width="36.140625" style="124" customWidth="1"/>
    <col min="16132" max="16132" width="43.28515625" style="124" customWidth="1"/>
    <col min="16133" max="16133" width="14.42578125" style="124" customWidth="1"/>
    <col min="16134" max="16134" width="17.5703125" style="124" customWidth="1"/>
    <col min="16135" max="16135" width="15.140625" style="124" customWidth="1"/>
    <col min="16136" max="16136" width="20.140625" style="124" customWidth="1"/>
    <col min="16137" max="16137" width="59.7109375" style="124" customWidth="1"/>
    <col min="16138" max="16138" width="33.7109375" style="124" customWidth="1"/>
    <col min="16139" max="16139" width="17.140625" style="124" customWidth="1"/>
    <col min="16140" max="16140" width="18" style="124" customWidth="1"/>
    <col min="16141" max="16384" width="9.140625" style="124"/>
  </cols>
  <sheetData>
    <row r="1" spans="1:17" s="112" customFormat="1" ht="18.75" x14ac:dyDescent="0.3">
      <c r="B1" s="166"/>
      <c r="H1" s="115"/>
      <c r="I1" s="115"/>
      <c r="J1" s="168"/>
    </row>
    <row r="2" spans="1:17" s="112" customFormat="1" ht="18.75" x14ac:dyDescent="0.3">
      <c r="A2" s="385" t="s">
        <v>73</v>
      </c>
      <c r="B2" s="385"/>
      <c r="C2" s="385"/>
      <c r="D2" s="385"/>
      <c r="E2" s="385"/>
      <c r="F2" s="385"/>
      <c r="G2" s="385"/>
      <c r="H2" s="385"/>
      <c r="I2" s="385"/>
      <c r="J2" s="169"/>
      <c r="K2" s="111"/>
      <c r="L2" s="111"/>
      <c r="M2" s="111"/>
      <c r="N2" s="111"/>
    </row>
    <row r="3" spans="1:17" s="112" customFormat="1" ht="18.75" customHeight="1" x14ac:dyDescent="0.3">
      <c r="A3" s="386" t="s">
        <v>56</v>
      </c>
      <c r="B3" s="386"/>
      <c r="C3" s="386"/>
      <c r="D3" s="386"/>
      <c r="E3" s="386"/>
      <c r="F3" s="386"/>
      <c r="G3" s="386"/>
      <c r="H3" s="386"/>
      <c r="I3" s="386"/>
      <c r="J3" s="170"/>
      <c r="K3" s="113"/>
      <c r="L3" s="113"/>
      <c r="M3" s="113"/>
      <c r="N3" s="113"/>
    </row>
    <row r="4" spans="1:17" s="112" customFormat="1" ht="18.75" customHeight="1" x14ac:dyDescent="0.3">
      <c r="A4" s="137"/>
      <c r="B4" s="137"/>
      <c r="C4" s="137"/>
      <c r="D4" s="137"/>
      <c r="E4" s="137"/>
      <c r="F4" s="137"/>
      <c r="G4" s="137"/>
      <c r="H4" s="173"/>
      <c r="I4" s="173"/>
      <c r="J4" s="171"/>
      <c r="K4" s="138"/>
      <c r="L4" s="138"/>
      <c r="M4" s="138"/>
      <c r="N4" s="138"/>
    </row>
    <row r="5" spans="1:17" s="112" customFormat="1" ht="18.75" customHeight="1" x14ac:dyDescent="0.3">
      <c r="A5" s="137"/>
      <c r="B5" s="137"/>
      <c r="C5" s="137"/>
      <c r="D5" s="137"/>
      <c r="E5" s="137"/>
      <c r="F5" s="137"/>
      <c r="G5" s="137"/>
      <c r="H5" s="173"/>
      <c r="I5" s="173"/>
      <c r="J5" s="171"/>
      <c r="K5" s="138"/>
      <c r="L5" s="138"/>
      <c r="M5" s="138"/>
      <c r="N5" s="138"/>
    </row>
    <row r="6" spans="1:17" s="71" customFormat="1" ht="78.75" x14ac:dyDescent="0.25">
      <c r="A6" s="20" t="s">
        <v>0</v>
      </c>
      <c r="B6" s="22" t="s">
        <v>1</v>
      </c>
      <c r="C6" s="22" t="s">
        <v>57</v>
      </c>
      <c r="D6" s="22" t="s">
        <v>3</v>
      </c>
      <c r="E6" s="22" t="s">
        <v>58</v>
      </c>
      <c r="F6" s="22" t="s">
        <v>679</v>
      </c>
      <c r="G6" s="22" t="s">
        <v>59</v>
      </c>
      <c r="H6" s="22" t="s">
        <v>65</v>
      </c>
      <c r="I6" s="22" t="s">
        <v>71</v>
      </c>
      <c r="J6" s="22" t="s">
        <v>60</v>
      </c>
      <c r="K6" s="22" t="s">
        <v>61</v>
      </c>
      <c r="L6" s="22" t="s">
        <v>1190</v>
      </c>
      <c r="M6" s="22" t="s">
        <v>1191</v>
      </c>
      <c r="N6" s="22" t="s">
        <v>10</v>
      </c>
      <c r="O6" s="22" t="s">
        <v>68</v>
      </c>
      <c r="P6" s="22" t="s">
        <v>12</v>
      </c>
      <c r="Q6" s="140" t="s">
        <v>13</v>
      </c>
    </row>
    <row r="7" spans="1:17" s="71" customFormat="1" ht="18.75" x14ac:dyDescent="0.25">
      <c r="A7" s="165">
        <v>1</v>
      </c>
      <c r="B7" s="26">
        <v>2</v>
      </c>
      <c r="C7" s="26">
        <v>3</v>
      </c>
      <c r="D7" s="26"/>
      <c r="E7" s="26">
        <v>5</v>
      </c>
      <c r="F7" s="26">
        <v>6</v>
      </c>
      <c r="G7" s="26">
        <v>7</v>
      </c>
      <c r="H7" s="26">
        <v>8</v>
      </c>
      <c r="I7" s="26">
        <v>9</v>
      </c>
      <c r="J7" s="26">
        <v>10</v>
      </c>
      <c r="K7" s="26">
        <v>11</v>
      </c>
      <c r="L7" s="26">
        <v>12</v>
      </c>
      <c r="M7" s="26">
        <v>13</v>
      </c>
      <c r="N7" s="26">
        <v>14</v>
      </c>
      <c r="O7" s="26">
        <v>15</v>
      </c>
      <c r="P7" s="26">
        <v>16</v>
      </c>
      <c r="Q7" s="26">
        <v>17</v>
      </c>
    </row>
    <row r="8" spans="1:17" s="134" customFormat="1" ht="123" customHeight="1" x14ac:dyDescent="0.3">
      <c r="A8" s="130">
        <v>1</v>
      </c>
      <c r="B8" s="147" t="s">
        <v>1005</v>
      </c>
      <c r="C8" s="141" t="s">
        <v>1352</v>
      </c>
      <c r="D8" s="131" t="s">
        <v>1353</v>
      </c>
      <c r="E8" s="141" t="s">
        <v>1351</v>
      </c>
      <c r="F8" s="141" t="s">
        <v>1108</v>
      </c>
      <c r="G8" s="146" t="s">
        <v>795</v>
      </c>
      <c r="H8" s="285">
        <v>1</v>
      </c>
      <c r="I8" s="146"/>
      <c r="J8" s="148">
        <v>14023</v>
      </c>
      <c r="K8" s="148">
        <v>2980308.19</v>
      </c>
      <c r="L8" s="144">
        <v>39003</v>
      </c>
      <c r="M8" s="145" t="s">
        <v>1355</v>
      </c>
      <c r="N8" s="132"/>
      <c r="O8" s="132"/>
      <c r="P8" s="132"/>
      <c r="Q8" s="132"/>
    </row>
    <row r="9" spans="1:17" s="134" customFormat="1" ht="123" customHeight="1" x14ac:dyDescent="0.3">
      <c r="A9" s="130">
        <v>2</v>
      </c>
      <c r="B9" s="147" t="s">
        <v>304</v>
      </c>
      <c r="C9" s="141" t="s">
        <v>1354</v>
      </c>
      <c r="D9" s="131" t="s">
        <v>798</v>
      </c>
      <c r="E9" s="141" t="s">
        <v>801</v>
      </c>
      <c r="F9" s="141" t="s">
        <v>1108</v>
      </c>
      <c r="G9" s="146" t="s">
        <v>797</v>
      </c>
      <c r="H9" s="285">
        <v>1</v>
      </c>
      <c r="I9" s="146"/>
      <c r="J9" s="148">
        <v>61049</v>
      </c>
      <c r="K9" s="148">
        <v>12974743.970000001</v>
      </c>
      <c r="L9" s="144">
        <v>39003</v>
      </c>
      <c r="M9" s="145" t="s">
        <v>1356</v>
      </c>
      <c r="N9" s="132"/>
      <c r="O9" s="132"/>
      <c r="P9" s="132"/>
      <c r="Q9" s="132"/>
    </row>
    <row r="10" spans="1:17" s="134" customFormat="1" ht="150" x14ac:dyDescent="0.3">
      <c r="A10" s="130">
        <v>3</v>
      </c>
      <c r="B10" s="147" t="s">
        <v>1100</v>
      </c>
      <c r="C10" s="141" t="s">
        <v>800</v>
      </c>
      <c r="D10" s="141" t="s">
        <v>1194</v>
      </c>
      <c r="E10" s="131" t="s">
        <v>801</v>
      </c>
      <c r="F10" s="141" t="s">
        <v>1108</v>
      </c>
      <c r="G10" s="146" t="s">
        <v>799</v>
      </c>
      <c r="H10" s="285">
        <v>1</v>
      </c>
      <c r="I10" s="132"/>
      <c r="J10" s="148">
        <v>1154</v>
      </c>
      <c r="K10" s="148">
        <v>18175.5</v>
      </c>
      <c r="L10" s="144">
        <v>41169</v>
      </c>
      <c r="M10" s="145" t="s">
        <v>998</v>
      </c>
      <c r="N10" s="132"/>
      <c r="O10" s="145" t="s">
        <v>1195</v>
      </c>
      <c r="P10" s="143">
        <v>43132</v>
      </c>
      <c r="Q10" s="132"/>
    </row>
    <row r="11" spans="1:17" s="134" customFormat="1" ht="93.75" x14ac:dyDescent="0.3">
      <c r="A11" s="130">
        <v>4</v>
      </c>
      <c r="B11" s="147" t="s">
        <v>1006</v>
      </c>
      <c r="C11" s="141" t="s">
        <v>1328</v>
      </c>
      <c r="D11" s="141" t="s">
        <v>89</v>
      </c>
      <c r="E11" s="141" t="s">
        <v>796</v>
      </c>
      <c r="F11" s="141" t="s">
        <v>1108</v>
      </c>
      <c r="G11" s="146" t="s">
        <v>802</v>
      </c>
      <c r="H11" s="285">
        <v>1</v>
      </c>
      <c r="I11" s="146"/>
      <c r="J11" s="148">
        <v>976</v>
      </c>
      <c r="K11" s="148">
        <v>207604.96</v>
      </c>
      <c r="L11" s="144">
        <v>39003</v>
      </c>
      <c r="M11" s="145" t="s">
        <v>1350</v>
      </c>
      <c r="N11" s="132"/>
      <c r="O11" s="156"/>
      <c r="P11" s="132"/>
      <c r="Q11" s="132"/>
    </row>
    <row r="12" spans="1:17" s="134" customFormat="1" ht="93.75" x14ac:dyDescent="0.3">
      <c r="A12" s="130">
        <f t="shared" ref="A12:A75" si="0">A11+1</f>
        <v>5</v>
      </c>
      <c r="B12" s="147" t="s">
        <v>1007</v>
      </c>
      <c r="C12" s="141" t="s">
        <v>1329</v>
      </c>
      <c r="D12" s="141" t="s">
        <v>85</v>
      </c>
      <c r="E12" s="141" t="s">
        <v>796</v>
      </c>
      <c r="F12" s="141" t="s">
        <v>1109</v>
      </c>
      <c r="G12" s="146" t="s">
        <v>803</v>
      </c>
      <c r="H12" s="285">
        <v>1</v>
      </c>
      <c r="I12" s="146"/>
      <c r="J12" s="148">
        <v>1787</v>
      </c>
      <c r="K12" s="148"/>
      <c r="L12" s="144">
        <v>39003</v>
      </c>
      <c r="M12" s="145" t="s">
        <v>1000</v>
      </c>
      <c r="N12" s="132"/>
      <c r="O12" s="149" t="s">
        <v>1110</v>
      </c>
      <c r="P12" s="143">
        <v>34512</v>
      </c>
      <c r="Q12" s="132"/>
    </row>
    <row r="13" spans="1:17" s="134" customFormat="1" ht="138" customHeight="1" x14ac:dyDescent="0.3">
      <c r="A13" s="130">
        <f t="shared" si="0"/>
        <v>6</v>
      </c>
      <c r="B13" s="147" t="s">
        <v>1008</v>
      </c>
      <c r="C13" s="141" t="s">
        <v>805</v>
      </c>
      <c r="D13" s="141" t="s">
        <v>806</v>
      </c>
      <c r="E13" s="141" t="s">
        <v>796</v>
      </c>
      <c r="F13" s="141" t="s">
        <v>1108</v>
      </c>
      <c r="G13" s="146" t="s">
        <v>804</v>
      </c>
      <c r="H13" s="285">
        <v>1</v>
      </c>
      <c r="I13" s="146"/>
      <c r="J13" s="148">
        <v>1001</v>
      </c>
      <c r="K13" s="148"/>
      <c r="L13" s="150">
        <v>39003</v>
      </c>
      <c r="M13" s="149" t="s">
        <v>1349</v>
      </c>
      <c r="N13" s="132"/>
      <c r="O13" s="156"/>
      <c r="P13" s="132"/>
      <c r="Q13" s="132"/>
    </row>
    <row r="14" spans="1:17" s="134" customFormat="1" ht="93.75" x14ac:dyDescent="0.3">
      <c r="A14" s="130">
        <f t="shared" si="0"/>
        <v>7</v>
      </c>
      <c r="B14" s="147" t="s">
        <v>1013</v>
      </c>
      <c r="C14" s="141" t="s">
        <v>807</v>
      </c>
      <c r="D14" s="141" t="s">
        <v>123</v>
      </c>
      <c r="E14" s="141" t="s">
        <v>808</v>
      </c>
      <c r="F14" s="141" t="s">
        <v>1108</v>
      </c>
      <c r="G14" s="146"/>
      <c r="H14" s="285">
        <v>1</v>
      </c>
      <c r="I14" s="146"/>
      <c r="J14" s="148">
        <v>219600</v>
      </c>
      <c r="K14" s="148"/>
      <c r="L14" s="150">
        <v>39673</v>
      </c>
      <c r="M14" s="149" t="s">
        <v>1001</v>
      </c>
      <c r="N14" s="132"/>
      <c r="O14" s="115"/>
      <c r="P14" s="132"/>
      <c r="Q14" s="132"/>
    </row>
    <row r="15" spans="1:17" s="134" customFormat="1" ht="75" x14ac:dyDescent="0.3">
      <c r="A15" s="130">
        <f t="shared" si="0"/>
        <v>8</v>
      </c>
      <c r="B15" s="147" t="s">
        <v>1014</v>
      </c>
      <c r="C15" s="141" t="s">
        <v>809</v>
      </c>
      <c r="D15" s="141" t="s">
        <v>91</v>
      </c>
      <c r="E15" s="141" t="s">
        <v>796</v>
      </c>
      <c r="F15" s="141" t="s">
        <v>1108</v>
      </c>
      <c r="G15" s="146"/>
      <c r="H15" s="285">
        <v>1</v>
      </c>
      <c r="I15" s="146"/>
      <c r="J15" s="148">
        <v>10000</v>
      </c>
      <c r="K15" s="148"/>
      <c r="L15" s="150">
        <v>39673</v>
      </c>
      <c r="M15" s="149" t="s">
        <v>1001</v>
      </c>
      <c r="N15" s="132"/>
      <c r="O15" s="132"/>
      <c r="P15" s="132"/>
      <c r="Q15" s="132"/>
    </row>
    <row r="16" spans="1:17" s="134" customFormat="1" ht="75" x14ac:dyDescent="0.3">
      <c r="A16" s="130">
        <f t="shared" si="0"/>
        <v>9</v>
      </c>
      <c r="B16" s="147" t="s">
        <v>1015</v>
      </c>
      <c r="C16" s="131" t="s">
        <v>810</v>
      </c>
      <c r="D16" s="131" t="s">
        <v>111</v>
      </c>
      <c r="E16" s="131" t="s">
        <v>796</v>
      </c>
      <c r="F16" s="141" t="s">
        <v>1108</v>
      </c>
      <c r="G16" s="132"/>
      <c r="H16" s="285">
        <v>1</v>
      </c>
      <c r="I16" s="132"/>
      <c r="J16" s="148">
        <v>8250</v>
      </c>
      <c r="K16" s="133"/>
      <c r="L16" s="150">
        <v>39673</v>
      </c>
      <c r="M16" s="149" t="s">
        <v>1001</v>
      </c>
      <c r="N16" s="132"/>
      <c r="O16" s="132"/>
      <c r="P16" s="132"/>
      <c r="Q16" s="132"/>
    </row>
    <row r="17" spans="1:17" s="134" customFormat="1" ht="75" x14ac:dyDescent="0.3">
      <c r="A17" s="130">
        <f t="shared" si="0"/>
        <v>10</v>
      </c>
      <c r="B17" s="147" t="s">
        <v>1016</v>
      </c>
      <c r="C17" s="131" t="s">
        <v>811</v>
      </c>
      <c r="D17" s="131" t="s">
        <v>812</v>
      </c>
      <c r="E17" s="131" t="s">
        <v>796</v>
      </c>
      <c r="F17" s="141" t="s">
        <v>1108</v>
      </c>
      <c r="G17" s="132"/>
      <c r="H17" s="285">
        <v>1</v>
      </c>
      <c r="I17" s="132"/>
      <c r="J17" s="148">
        <v>2250</v>
      </c>
      <c r="K17" s="133"/>
      <c r="L17" s="150">
        <v>39673</v>
      </c>
      <c r="M17" s="149" t="s">
        <v>1001</v>
      </c>
      <c r="N17" s="132"/>
      <c r="O17" s="132"/>
      <c r="P17" s="132"/>
      <c r="Q17" s="132"/>
    </row>
    <row r="18" spans="1:17" s="134" customFormat="1" ht="75" x14ac:dyDescent="0.3">
      <c r="A18" s="130">
        <f t="shared" si="0"/>
        <v>11</v>
      </c>
      <c r="B18" s="147" t="s">
        <v>1017</v>
      </c>
      <c r="C18" s="131" t="s">
        <v>813</v>
      </c>
      <c r="D18" s="131" t="s">
        <v>814</v>
      </c>
      <c r="E18" s="131" t="s">
        <v>796</v>
      </c>
      <c r="F18" s="141" t="s">
        <v>1108</v>
      </c>
      <c r="G18" s="132"/>
      <c r="H18" s="285">
        <v>1</v>
      </c>
      <c r="I18" s="132"/>
      <c r="J18" s="148">
        <v>20000</v>
      </c>
      <c r="K18" s="133"/>
      <c r="L18" s="150">
        <v>39673</v>
      </c>
      <c r="M18" s="149" t="s">
        <v>1001</v>
      </c>
      <c r="N18" s="132"/>
      <c r="O18" s="132"/>
      <c r="P18" s="132"/>
      <c r="Q18" s="132"/>
    </row>
    <row r="19" spans="1:17" s="134" customFormat="1" ht="75" x14ac:dyDescent="0.3">
      <c r="A19" s="130">
        <f t="shared" si="0"/>
        <v>12</v>
      </c>
      <c r="B19" s="147" t="s">
        <v>1018</v>
      </c>
      <c r="C19" s="131" t="s">
        <v>815</v>
      </c>
      <c r="D19" s="131" t="s">
        <v>816</v>
      </c>
      <c r="E19" s="131" t="s">
        <v>796</v>
      </c>
      <c r="F19" s="141" t="s">
        <v>1108</v>
      </c>
      <c r="G19" s="132"/>
      <c r="H19" s="285">
        <v>1</v>
      </c>
      <c r="I19" s="132"/>
      <c r="J19" s="148">
        <v>9000</v>
      </c>
      <c r="K19" s="133"/>
      <c r="L19" s="150">
        <v>39673</v>
      </c>
      <c r="M19" s="149" t="s">
        <v>1001</v>
      </c>
      <c r="N19" s="132"/>
      <c r="O19" s="132"/>
      <c r="P19" s="132"/>
      <c r="Q19" s="132"/>
    </row>
    <row r="20" spans="1:17" s="134" customFormat="1" ht="75" x14ac:dyDescent="0.3">
      <c r="A20" s="130">
        <f t="shared" si="0"/>
        <v>13</v>
      </c>
      <c r="B20" s="147" t="s">
        <v>1019</v>
      </c>
      <c r="C20" s="131" t="s">
        <v>817</v>
      </c>
      <c r="D20" s="131" t="s">
        <v>121</v>
      </c>
      <c r="E20" s="131" t="s">
        <v>796</v>
      </c>
      <c r="F20" s="141" t="s">
        <v>1108</v>
      </c>
      <c r="G20" s="132"/>
      <c r="H20" s="285">
        <v>1</v>
      </c>
      <c r="I20" s="132"/>
      <c r="J20" s="148">
        <v>4750</v>
      </c>
      <c r="K20" s="133"/>
      <c r="L20" s="150">
        <v>39673</v>
      </c>
      <c r="M20" s="149" t="s">
        <v>1001</v>
      </c>
      <c r="N20" s="132"/>
      <c r="O20" s="132"/>
      <c r="P20" s="132"/>
      <c r="Q20" s="132"/>
    </row>
    <row r="21" spans="1:17" s="134" customFormat="1" ht="75" x14ac:dyDescent="0.3">
      <c r="A21" s="130">
        <f t="shared" si="0"/>
        <v>14</v>
      </c>
      <c r="B21" s="147" t="s">
        <v>1020</v>
      </c>
      <c r="C21" s="131" t="s">
        <v>818</v>
      </c>
      <c r="D21" s="131" t="s">
        <v>819</v>
      </c>
      <c r="E21" s="131" t="s">
        <v>796</v>
      </c>
      <c r="F21" s="141" t="s">
        <v>1108</v>
      </c>
      <c r="G21" s="132"/>
      <c r="H21" s="285">
        <v>1</v>
      </c>
      <c r="I21" s="132"/>
      <c r="J21" s="148">
        <v>2000</v>
      </c>
      <c r="K21" s="133"/>
      <c r="L21" s="150">
        <v>39673</v>
      </c>
      <c r="M21" s="149" t="s">
        <v>1001</v>
      </c>
      <c r="N21" s="132"/>
      <c r="O21" s="132"/>
      <c r="P21" s="132"/>
      <c r="Q21" s="132"/>
    </row>
    <row r="22" spans="1:17" s="134" customFormat="1" ht="75" x14ac:dyDescent="0.3">
      <c r="A22" s="130">
        <f t="shared" si="0"/>
        <v>15</v>
      </c>
      <c r="B22" s="147" t="s">
        <v>1021</v>
      </c>
      <c r="C22" s="131" t="s">
        <v>820</v>
      </c>
      <c r="D22" s="131" t="s">
        <v>821</v>
      </c>
      <c r="E22" s="131" t="s">
        <v>796</v>
      </c>
      <c r="F22" s="141" t="s">
        <v>1108</v>
      </c>
      <c r="G22" s="132"/>
      <c r="H22" s="285">
        <v>1</v>
      </c>
      <c r="I22" s="132"/>
      <c r="J22" s="148">
        <v>8000</v>
      </c>
      <c r="K22" s="133"/>
      <c r="L22" s="150">
        <v>39673</v>
      </c>
      <c r="M22" s="149" t="s">
        <v>1001</v>
      </c>
      <c r="N22" s="132"/>
      <c r="O22" s="132"/>
      <c r="P22" s="132"/>
      <c r="Q22" s="132"/>
    </row>
    <row r="23" spans="1:17" s="134" customFormat="1" ht="75" x14ac:dyDescent="0.3">
      <c r="A23" s="130">
        <f t="shared" si="0"/>
        <v>16</v>
      </c>
      <c r="B23" s="147" t="s">
        <v>1022</v>
      </c>
      <c r="C23" s="131" t="s">
        <v>810</v>
      </c>
      <c r="D23" s="131" t="s">
        <v>822</v>
      </c>
      <c r="E23" s="131" t="s">
        <v>796</v>
      </c>
      <c r="F23" s="141" t="s">
        <v>1108</v>
      </c>
      <c r="G23" s="132"/>
      <c r="H23" s="285">
        <v>1</v>
      </c>
      <c r="I23" s="132"/>
      <c r="J23" s="148">
        <v>8250</v>
      </c>
      <c r="K23" s="133"/>
      <c r="L23" s="150">
        <v>39673</v>
      </c>
      <c r="M23" s="149" t="s">
        <v>1001</v>
      </c>
      <c r="N23" s="132"/>
      <c r="O23" s="132"/>
      <c r="P23" s="132"/>
      <c r="Q23" s="132"/>
    </row>
    <row r="24" spans="1:17" s="134" customFormat="1" ht="75" x14ac:dyDescent="0.3">
      <c r="A24" s="130">
        <f t="shared" si="0"/>
        <v>17</v>
      </c>
      <c r="B24" s="147" t="s">
        <v>1023</v>
      </c>
      <c r="C24" s="131" t="s">
        <v>823</v>
      </c>
      <c r="D24" s="131" t="s">
        <v>824</v>
      </c>
      <c r="E24" s="131" t="s">
        <v>796</v>
      </c>
      <c r="F24" s="141" t="s">
        <v>1108</v>
      </c>
      <c r="G24" s="132"/>
      <c r="H24" s="285">
        <v>1</v>
      </c>
      <c r="I24" s="132"/>
      <c r="J24" s="148">
        <v>19250</v>
      </c>
      <c r="K24" s="133"/>
      <c r="L24" s="150">
        <v>39673</v>
      </c>
      <c r="M24" s="149" t="s">
        <v>1001</v>
      </c>
      <c r="N24" s="132"/>
      <c r="O24" s="132"/>
      <c r="P24" s="132"/>
      <c r="Q24" s="132"/>
    </row>
    <row r="25" spans="1:17" s="134" customFormat="1" ht="75" x14ac:dyDescent="0.3">
      <c r="A25" s="130">
        <f t="shared" si="0"/>
        <v>18</v>
      </c>
      <c r="B25" s="147" t="s">
        <v>1024</v>
      </c>
      <c r="C25" s="131" t="s">
        <v>825</v>
      </c>
      <c r="D25" s="131" t="s">
        <v>826</v>
      </c>
      <c r="E25" s="131" t="s">
        <v>796</v>
      </c>
      <c r="F25" s="141" t="s">
        <v>1108</v>
      </c>
      <c r="G25" s="132"/>
      <c r="H25" s="285">
        <v>1</v>
      </c>
      <c r="I25" s="132"/>
      <c r="J25" s="148">
        <v>19250</v>
      </c>
      <c r="K25" s="133"/>
      <c r="L25" s="150">
        <v>39673</v>
      </c>
      <c r="M25" s="149" t="s">
        <v>1001</v>
      </c>
      <c r="N25" s="132"/>
      <c r="O25" s="132"/>
      <c r="P25" s="132"/>
      <c r="Q25" s="132"/>
    </row>
    <row r="26" spans="1:17" s="134" customFormat="1" ht="75" x14ac:dyDescent="0.3">
      <c r="A26" s="130">
        <f t="shared" si="0"/>
        <v>19</v>
      </c>
      <c r="B26" s="147" t="s">
        <v>1025</v>
      </c>
      <c r="C26" s="131" t="s">
        <v>827</v>
      </c>
      <c r="D26" s="131" t="s">
        <v>828</v>
      </c>
      <c r="E26" s="131" t="s">
        <v>796</v>
      </c>
      <c r="F26" s="141" t="s">
        <v>1108</v>
      </c>
      <c r="G26" s="132"/>
      <c r="H26" s="285">
        <v>1</v>
      </c>
      <c r="I26" s="132"/>
      <c r="J26" s="148">
        <v>6000</v>
      </c>
      <c r="K26" s="133"/>
      <c r="L26" s="150">
        <v>39673</v>
      </c>
      <c r="M26" s="149" t="s">
        <v>1001</v>
      </c>
      <c r="N26" s="132"/>
      <c r="O26" s="132"/>
      <c r="P26" s="132"/>
      <c r="Q26" s="132"/>
    </row>
    <row r="27" spans="1:17" s="134" customFormat="1" ht="75" x14ac:dyDescent="0.3">
      <c r="A27" s="130">
        <f t="shared" si="0"/>
        <v>20</v>
      </c>
      <c r="B27" s="147" t="s">
        <v>1026</v>
      </c>
      <c r="C27" s="131" t="s">
        <v>829</v>
      </c>
      <c r="D27" s="131" t="s">
        <v>830</v>
      </c>
      <c r="E27" s="131" t="s">
        <v>796</v>
      </c>
      <c r="F27" s="141" t="s">
        <v>1108</v>
      </c>
      <c r="G27" s="132"/>
      <c r="H27" s="285">
        <v>1</v>
      </c>
      <c r="I27" s="132"/>
      <c r="J27" s="148">
        <v>1250</v>
      </c>
      <c r="K27" s="133"/>
      <c r="L27" s="150">
        <v>39673</v>
      </c>
      <c r="M27" s="149" t="s">
        <v>1001</v>
      </c>
      <c r="N27" s="132"/>
      <c r="O27" s="132"/>
      <c r="P27" s="132"/>
      <c r="Q27" s="132"/>
    </row>
    <row r="28" spans="1:17" s="134" customFormat="1" ht="75" x14ac:dyDescent="0.3">
      <c r="A28" s="130">
        <f t="shared" si="0"/>
        <v>21</v>
      </c>
      <c r="B28" s="147" t="s">
        <v>1027</v>
      </c>
      <c r="C28" s="131" t="s">
        <v>831</v>
      </c>
      <c r="D28" s="131" t="s">
        <v>832</v>
      </c>
      <c r="E28" s="131" t="s">
        <v>796</v>
      </c>
      <c r="F28" s="141" t="s">
        <v>1108</v>
      </c>
      <c r="G28" s="132"/>
      <c r="H28" s="285">
        <v>1</v>
      </c>
      <c r="I28" s="132"/>
      <c r="J28" s="148">
        <v>11000</v>
      </c>
      <c r="K28" s="133"/>
      <c r="L28" s="150">
        <v>39673</v>
      </c>
      <c r="M28" s="149" t="s">
        <v>1001</v>
      </c>
      <c r="N28" s="132"/>
      <c r="O28" s="132"/>
      <c r="P28" s="132"/>
      <c r="Q28" s="132"/>
    </row>
    <row r="29" spans="1:17" s="134" customFormat="1" ht="75" x14ac:dyDescent="0.3">
      <c r="A29" s="130">
        <f t="shared" si="0"/>
        <v>22</v>
      </c>
      <c r="B29" s="147" t="s">
        <v>1028</v>
      </c>
      <c r="C29" s="131" t="s">
        <v>833</v>
      </c>
      <c r="D29" s="131" t="s">
        <v>834</v>
      </c>
      <c r="E29" s="131" t="s">
        <v>796</v>
      </c>
      <c r="F29" s="141" t="s">
        <v>1108</v>
      </c>
      <c r="G29" s="132"/>
      <c r="H29" s="285">
        <v>1</v>
      </c>
      <c r="I29" s="132"/>
      <c r="J29" s="148">
        <v>7000</v>
      </c>
      <c r="K29" s="133"/>
      <c r="L29" s="150">
        <v>39673</v>
      </c>
      <c r="M29" s="149" t="s">
        <v>1001</v>
      </c>
      <c r="N29" s="132"/>
      <c r="O29" s="132"/>
      <c r="P29" s="132"/>
      <c r="Q29" s="132"/>
    </row>
    <row r="30" spans="1:17" s="134" customFormat="1" ht="75" x14ac:dyDescent="0.3">
      <c r="A30" s="130">
        <f t="shared" si="0"/>
        <v>23</v>
      </c>
      <c r="B30" s="147" t="s">
        <v>322</v>
      </c>
      <c r="C30" s="131" t="s">
        <v>835</v>
      </c>
      <c r="D30" s="131" t="s">
        <v>836</v>
      </c>
      <c r="E30" s="131" t="s">
        <v>796</v>
      </c>
      <c r="F30" s="141" t="s">
        <v>1108</v>
      </c>
      <c r="G30" s="132"/>
      <c r="H30" s="285">
        <v>1</v>
      </c>
      <c r="I30" s="132"/>
      <c r="J30" s="148">
        <v>5250</v>
      </c>
      <c r="K30" s="133"/>
      <c r="L30" s="150">
        <v>39673</v>
      </c>
      <c r="M30" s="149" t="s">
        <v>1001</v>
      </c>
      <c r="N30" s="132"/>
      <c r="O30" s="132"/>
      <c r="P30" s="132"/>
      <c r="Q30" s="132"/>
    </row>
    <row r="31" spans="1:17" s="134" customFormat="1" ht="75" x14ac:dyDescent="0.3">
      <c r="A31" s="130">
        <f t="shared" si="0"/>
        <v>24</v>
      </c>
      <c r="B31" s="147" t="s">
        <v>323</v>
      </c>
      <c r="C31" s="131" t="s">
        <v>837</v>
      </c>
      <c r="D31" s="131" t="s">
        <v>838</v>
      </c>
      <c r="E31" s="131" t="s">
        <v>796</v>
      </c>
      <c r="F31" s="141" t="s">
        <v>1108</v>
      </c>
      <c r="G31" s="132"/>
      <c r="H31" s="285">
        <v>1</v>
      </c>
      <c r="I31" s="132"/>
      <c r="J31" s="148">
        <v>5500</v>
      </c>
      <c r="K31" s="133"/>
      <c r="L31" s="150">
        <v>39673</v>
      </c>
      <c r="M31" s="149" t="s">
        <v>1001</v>
      </c>
      <c r="N31" s="132"/>
      <c r="O31" s="132"/>
      <c r="P31" s="132"/>
      <c r="Q31" s="132"/>
    </row>
    <row r="32" spans="1:17" s="134" customFormat="1" ht="75" x14ac:dyDescent="0.3">
      <c r="A32" s="130">
        <f t="shared" si="0"/>
        <v>25</v>
      </c>
      <c r="B32" s="147" t="s">
        <v>1029</v>
      </c>
      <c r="C32" s="131" t="s">
        <v>810</v>
      </c>
      <c r="D32" s="131" t="s">
        <v>839</v>
      </c>
      <c r="E32" s="131" t="s">
        <v>796</v>
      </c>
      <c r="F32" s="141" t="s">
        <v>1108</v>
      </c>
      <c r="G32" s="132"/>
      <c r="H32" s="285">
        <v>1</v>
      </c>
      <c r="I32" s="132"/>
      <c r="J32" s="148">
        <v>8250</v>
      </c>
      <c r="K32" s="133"/>
      <c r="L32" s="150">
        <v>39673</v>
      </c>
      <c r="M32" s="149" t="s">
        <v>1001</v>
      </c>
      <c r="N32" s="132"/>
      <c r="O32" s="132"/>
      <c r="P32" s="132"/>
      <c r="Q32" s="132"/>
    </row>
    <row r="33" spans="1:17" s="134" customFormat="1" ht="75" x14ac:dyDescent="0.3">
      <c r="A33" s="130">
        <f t="shared" si="0"/>
        <v>26</v>
      </c>
      <c r="B33" s="147" t="s">
        <v>1030</v>
      </c>
      <c r="C33" s="131" t="s">
        <v>840</v>
      </c>
      <c r="D33" s="131" t="s">
        <v>841</v>
      </c>
      <c r="E33" s="131" t="s">
        <v>796</v>
      </c>
      <c r="F33" s="141" t="s">
        <v>1108</v>
      </c>
      <c r="G33" s="132"/>
      <c r="H33" s="285">
        <v>1</v>
      </c>
      <c r="I33" s="132"/>
      <c r="J33" s="148">
        <v>8500</v>
      </c>
      <c r="K33" s="133"/>
      <c r="L33" s="150">
        <v>39673</v>
      </c>
      <c r="M33" s="149" t="s">
        <v>1001</v>
      </c>
      <c r="N33" s="132"/>
      <c r="O33" s="132"/>
      <c r="P33" s="132"/>
      <c r="Q33" s="132"/>
    </row>
    <row r="34" spans="1:17" s="134" customFormat="1" ht="75" x14ac:dyDescent="0.3">
      <c r="A34" s="130">
        <f t="shared" si="0"/>
        <v>27</v>
      </c>
      <c r="B34" s="147" t="s">
        <v>326</v>
      </c>
      <c r="C34" s="131" t="s">
        <v>833</v>
      </c>
      <c r="D34" s="131" t="s">
        <v>842</v>
      </c>
      <c r="E34" s="131" t="s">
        <v>796</v>
      </c>
      <c r="F34" s="141" t="s">
        <v>1108</v>
      </c>
      <c r="G34" s="132"/>
      <c r="H34" s="285">
        <v>1</v>
      </c>
      <c r="I34" s="132"/>
      <c r="J34" s="148">
        <v>7000</v>
      </c>
      <c r="K34" s="133"/>
      <c r="L34" s="150">
        <v>39673</v>
      </c>
      <c r="M34" s="149" t="s">
        <v>1001</v>
      </c>
      <c r="N34" s="132"/>
      <c r="O34" s="132"/>
      <c r="P34" s="132"/>
      <c r="Q34" s="132"/>
    </row>
    <row r="35" spans="1:17" s="134" customFormat="1" ht="75" x14ac:dyDescent="0.3">
      <c r="A35" s="130">
        <f t="shared" si="0"/>
        <v>28</v>
      </c>
      <c r="B35" s="147" t="s">
        <v>1031</v>
      </c>
      <c r="C35" s="131" t="s">
        <v>843</v>
      </c>
      <c r="D35" s="131" t="s">
        <v>844</v>
      </c>
      <c r="E35" s="131" t="s">
        <v>796</v>
      </c>
      <c r="F35" s="141" t="s">
        <v>1108</v>
      </c>
      <c r="G35" s="132"/>
      <c r="H35" s="285">
        <v>1</v>
      </c>
      <c r="I35" s="132"/>
      <c r="J35" s="148">
        <v>1750</v>
      </c>
      <c r="K35" s="133"/>
      <c r="L35" s="150">
        <v>39673</v>
      </c>
      <c r="M35" s="149" t="s">
        <v>1001</v>
      </c>
      <c r="N35" s="132"/>
      <c r="O35" s="132"/>
      <c r="P35" s="132"/>
      <c r="Q35" s="132"/>
    </row>
    <row r="36" spans="1:17" s="134" customFormat="1" ht="75" x14ac:dyDescent="0.3">
      <c r="A36" s="130">
        <f t="shared" si="0"/>
        <v>29</v>
      </c>
      <c r="B36" s="147" t="s">
        <v>1032</v>
      </c>
      <c r="C36" s="131" t="s">
        <v>845</v>
      </c>
      <c r="D36" s="131" t="s">
        <v>846</v>
      </c>
      <c r="E36" s="131" t="s">
        <v>796</v>
      </c>
      <c r="F36" s="141" t="s">
        <v>1108</v>
      </c>
      <c r="G36" s="132"/>
      <c r="H36" s="285">
        <v>1</v>
      </c>
      <c r="I36" s="132"/>
      <c r="J36" s="148">
        <v>2750</v>
      </c>
      <c r="K36" s="132"/>
      <c r="L36" s="150">
        <v>39673</v>
      </c>
      <c r="M36" s="149" t="s">
        <v>1001</v>
      </c>
      <c r="N36" s="132"/>
      <c r="O36" s="132"/>
      <c r="P36" s="132"/>
      <c r="Q36" s="132"/>
    </row>
    <row r="37" spans="1:17" s="134" customFormat="1" ht="75" x14ac:dyDescent="0.3">
      <c r="A37" s="130">
        <f t="shared" si="0"/>
        <v>30</v>
      </c>
      <c r="B37" s="147" t="s">
        <v>1033</v>
      </c>
      <c r="C37" s="131" t="s">
        <v>843</v>
      </c>
      <c r="D37" s="131" t="s">
        <v>847</v>
      </c>
      <c r="E37" s="131" t="s">
        <v>796</v>
      </c>
      <c r="F37" s="141" t="s">
        <v>1108</v>
      </c>
      <c r="G37" s="132"/>
      <c r="H37" s="285">
        <v>1</v>
      </c>
      <c r="I37" s="132"/>
      <c r="J37" s="148">
        <v>1750</v>
      </c>
      <c r="K37" s="132"/>
      <c r="L37" s="150">
        <v>39673</v>
      </c>
      <c r="M37" s="149" t="s">
        <v>1001</v>
      </c>
      <c r="N37" s="132"/>
      <c r="O37" s="132"/>
      <c r="P37" s="132"/>
      <c r="Q37" s="132"/>
    </row>
    <row r="38" spans="1:17" s="134" customFormat="1" ht="75" x14ac:dyDescent="0.3">
      <c r="A38" s="130">
        <f t="shared" si="0"/>
        <v>31</v>
      </c>
      <c r="B38" s="147" t="s">
        <v>1034</v>
      </c>
      <c r="C38" s="131" t="s">
        <v>848</v>
      </c>
      <c r="D38" s="131" t="s">
        <v>849</v>
      </c>
      <c r="E38" s="131" t="s">
        <v>796</v>
      </c>
      <c r="F38" s="141" t="s">
        <v>1108</v>
      </c>
      <c r="G38" s="132"/>
      <c r="H38" s="285">
        <v>1</v>
      </c>
      <c r="I38" s="132"/>
      <c r="J38" s="148">
        <v>6500</v>
      </c>
      <c r="K38" s="132"/>
      <c r="L38" s="150">
        <v>39673</v>
      </c>
      <c r="M38" s="149" t="s">
        <v>1001</v>
      </c>
      <c r="N38" s="132"/>
      <c r="O38" s="132"/>
      <c r="P38" s="132"/>
      <c r="Q38" s="132"/>
    </row>
    <row r="39" spans="1:17" s="134" customFormat="1" ht="75" x14ac:dyDescent="0.3">
      <c r="A39" s="130">
        <f t="shared" si="0"/>
        <v>32</v>
      </c>
      <c r="B39" s="147" t="s">
        <v>334</v>
      </c>
      <c r="C39" s="131" t="s">
        <v>850</v>
      </c>
      <c r="D39" s="131" t="s">
        <v>851</v>
      </c>
      <c r="E39" s="131" t="s">
        <v>796</v>
      </c>
      <c r="F39" s="141" t="s">
        <v>1108</v>
      </c>
      <c r="G39" s="132"/>
      <c r="H39" s="285">
        <v>1</v>
      </c>
      <c r="I39" s="132"/>
      <c r="J39" s="148">
        <v>5000</v>
      </c>
      <c r="K39" s="132"/>
      <c r="L39" s="150">
        <v>39673</v>
      </c>
      <c r="M39" s="149" t="s">
        <v>1001</v>
      </c>
      <c r="N39" s="132"/>
      <c r="O39" s="132"/>
      <c r="P39" s="132"/>
      <c r="Q39" s="132"/>
    </row>
    <row r="40" spans="1:17" s="134" customFormat="1" ht="75" x14ac:dyDescent="0.3">
      <c r="A40" s="130">
        <f t="shared" si="0"/>
        <v>33</v>
      </c>
      <c r="B40" s="147" t="s">
        <v>335</v>
      </c>
      <c r="C40" s="131" t="s">
        <v>852</v>
      </c>
      <c r="D40" s="131" t="s">
        <v>853</v>
      </c>
      <c r="E40" s="131" t="s">
        <v>796</v>
      </c>
      <c r="F40" s="141" t="s">
        <v>1108</v>
      </c>
      <c r="G40" s="132"/>
      <c r="H40" s="285">
        <v>1</v>
      </c>
      <c r="I40" s="132"/>
      <c r="J40" s="148">
        <v>1400</v>
      </c>
      <c r="K40" s="133"/>
      <c r="L40" s="150">
        <v>39673</v>
      </c>
      <c r="M40" s="149" t="s">
        <v>1001</v>
      </c>
      <c r="N40" s="132"/>
      <c r="O40" s="132"/>
      <c r="P40" s="132"/>
      <c r="Q40" s="132"/>
    </row>
    <row r="41" spans="1:17" s="134" customFormat="1" ht="75" x14ac:dyDescent="0.3">
      <c r="A41" s="130">
        <f t="shared" si="0"/>
        <v>34</v>
      </c>
      <c r="B41" s="147" t="s">
        <v>336</v>
      </c>
      <c r="C41" s="131" t="s">
        <v>854</v>
      </c>
      <c r="D41" s="131" t="s">
        <v>855</v>
      </c>
      <c r="E41" s="131" t="s">
        <v>796</v>
      </c>
      <c r="F41" s="141" t="s">
        <v>1108</v>
      </c>
      <c r="G41" s="132"/>
      <c r="H41" s="285">
        <v>1</v>
      </c>
      <c r="I41" s="132"/>
      <c r="J41" s="148">
        <v>1750</v>
      </c>
      <c r="K41" s="133"/>
      <c r="L41" s="150">
        <v>39673</v>
      </c>
      <c r="M41" s="149" t="s">
        <v>1001</v>
      </c>
      <c r="N41" s="132"/>
      <c r="O41" s="132"/>
      <c r="P41" s="132"/>
      <c r="Q41" s="132"/>
    </row>
    <row r="42" spans="1:17" s="134" customFormat="1" ht="75" x14ac:dyDescent="0.3">
      <c r="A42" s="130">
        <f t="shared" si="0"/>
        <v>35</v>
      </c>
      <c r="B42" s="147" t="s">
        <v>337</v>
      </c>
      <c r="C42" s="131" t="s">
        <v>856</v>
      </c>
      <c r="D42" s="131" t="s">
        <v>857</v>
      </c>
      <c r="E42" s="131" t="s">
        <v>796</v>
      </c>
      <c r="F42" s="141" t="s">
        <v>1108</v>
      </c>
      <c r="G42" s="132"/>
      <c r="H42" s="285">
        <v>1</v>
      </c>
      <c r="I42" s="132"/>
      <c r="J42" s="148">
        <v>3500</v>
      </c>
      <c r="K42" s="133"/>
      <c r="L42" s="150">
        <v>39673</v>
      </c>
      <c r="M42" s="149" t="s">
        <v>1001</v>
      </c>
      <c r="N42" s="132"/>
      <c r="O42" s="132"/>
      <c r="P42" s="132"/>
      <c r="Q42" s="132"/>
    </row>
    <row r="43" spans="1:17" s="134" customFormat="1" ht="75" x14ac:dyDescent="0.3">
      <c r="A43" s="130">
        <f t="shared" si="0"/>
        <v>36</v>
      </c>
      <c r="B43" s="147" t="s">
        <v>338</v>
      </c>
      <c r="C43" s="131" t="s">
        <v>858</v>
      </c>
      <c r="D43" s="131" t="s">
        <v>859</v>
      </c>
      <c r="E43" s="131" t="s">
        <v>796</v>
      </c>
      <c r="F43" s="141" t="s">
        <v>1108</v>
      </c>
      <c r="G43" s="132"/>
      <c r="H43" s="285">
        <v>1</v>
      </c>
      <c r="I43" s="132"/>
      <c r="J43" s="148">
        <v>4000</v>
      </c>
      <c r="K43" s="133"/>
      <c r="L43" s="150">
        <v>39673</v>
      </c>
      <c r="M43" s="149" t="s">
        <v>1001</v>
      </c>
      <c r="N43" s="132"/>
      <c r="O43" s="132"/>
      <c r="P43" s="132"/>
      <c r="Q43" s="132"/>
    </row>
    <row r="44" spans="1:17" s="134" customFormat="1" ht="75" x14ac:dyDescent="0.3">
      <c r="A44" s="130">
        <f t="shared" si="0"/>
        <v>37</v>
      </c>
      <c r="B44" s="147" t="s">
        <v>1035</v>
      </c>
      <c r="C44" s="131" t="s">
        <v>860</v>
      </c>
      <c r="D44" s="131" t="s">
        <v>861</v>
      </c>
      <c r="E44" s="131" t="s">
        <v>796</v>
      </c>
      <c r="F44" s="141" t="s">
        <v>1108</v>
      </c>
      <c r="G44" s="132"/>
      <c r="H44" s="285">
        <v>1</v>
      </c>
      <c r="I44" s="132"/>
      <c r="J44" s="148">
        <v>11250</v>
      </c>
      <c r="K44" s="133"/>
      <c r="L44" s="150">
        <v>39673</v>
      </c>
      <c r="M44" s="149" t="s">
        <v>1001</v>
      </c>
      <c r="N44" s="132"/>
      <c r="O44" s="132"/>
      <c r="P44" s="132"/>
      <c r="Q44" s="132"/>
    </row>
    <row r="45" spans="1:17" s="134" customFormat="1" ht="75" x14ac:dyDescent="0.3">
      <c r="A45" s="130">
        <f t="shared" si="0"/>
        <v>38</v>
      </c>
      <c r="B45" s="147" t="s">
        <v>364</v>
      </c>
      <c r="C45" s="131" t="s">
        <v>862</v>
      </c>
      <c r="D45" s="131" t="s">
        <v>863</v>
      </c>
      <c r="E45" s="131" t="s">
        <v>796</v>
      </c>
      <c r="F45" s="141" t="s">
        <v>1108</v>
      </c>
      <c r="G45" s="132"/>
      <c r="H45" s="285">
        <v>1</v>
      </c>
      <c r="I45" s="132"/>
      <c r="J45" s="148">
        <v>3500</v>
      </c>
      <c r="K45" s="133"/>
      <c r="L45" s="150">
        <v>39673</v>
      </c>
      <c r="M45" s="149" t="s">
        <v>1001</v>
      </c>
      <c r="N45" s="132"/>
      <c r="O45" s="132"/>
      <c r="P45" s="132"/>
      <c r="Q45" s="132"/>
    </row>
    <row r="46" spans="1:17" s="134" customFormat="1" ht="75" x14ac:dyDescent="0.3">
      <c r="A46" s="130">
        <f t="shared" si="0"/>
        <v>39</v>
      </c>
      <c r="B46" s="147" t="s">
        <v>365</v>
      </c>
      <c r="C46" s="131" t="s">
        <v>864</v>
      </c>
      <c r="D46" s="131" t="s">
        <v>865</v>
      </c>
      <c r="E46" s="131" t="s">
        <v>796</v>
      </c>
      <c r="F46" s="141" t="s">
        <v>1108</v>
      </c>
      <c r="G46" s="132"/>
      <c r="H46" s="285">
        <v>1</v>
      </c>
      <c r="I46" s="132"/>
      <c r="J46" s="148">
        <v>9000</v>
      </c>
      <c r="K46" s="133"/>
      <c r="L46" s="150">
        <v>39673</v>
      </c>
      <c r="M46" s="149" t="s">
        <v>1001</v>
      </c>
      <c r="N46" s="132"/>
      <c r="O46" s="132"/>
      <c r="P46" s="132"/>
      <c r="Q46" s="132"/>
    </row>
    <row r="47" spans="1:17" s="134" customFormat="1" ht="75" x14ac:dyDescent="0.3">
      <c r="A47" s="130">
        <f t="shared" si="0"/>
        <v>40</v>
      </c>
      <c r="B47" s="147" t="s">
        <v>366</v>
      </c>
      <c r="C47" s="131" t="s">
        <v>866</v>
      </c>
      <c r="D47" s="131" t="s">
        <v>867</v>
      </c>
      <c r="E47" s="131" t="s">
        <v>796</v>
      </c>
      <c r="F47" s="141" t="s">
        <v>1108</v>
      </c>
      <c r="G47" s="132"/>
      <c r="H47" s="285">
        <v>1</v>
      </c>
      <c r="I47" s="132"/>
      <c r="J47" s="148">
        <v>10500</v>
      </c>
      <c r="K47" s="133"/>
      <c r="L47" s="150">
        <v>39673</v>
      </c>
      <c r="M47" s="149" t="s">
        <v>1001</v>
      </c>
      <c r="N47" s="132"/>
      <c r="O47" s="132"/>
      <c r="P47" s="132"/>
      <c r="Q47" s="132"/>
    </row>
    <row r="48" spans="1:17" s="134" customFormat="1" ht="75" x14ac:dyDescent="0.3">
      <c r="A48" s="130">
        <f t="shared" si="0"/>
        <v>41</v>
      </c>
      <c r="B48" s="147" t="s">
        <v>367</v>
      </c>
      <c r="C48" s="131" t="s">
        <v>848</v>
      </c>
      <c r="D48" s="131" t="s">
        <v>868</v>
      </c>
      <c r="E48" s="131" t="s">
        <v>796</v>
      </c>
      <c r="F48" s="141" t="s">
        <v>1108</v>
      </c>
      <c r="G48" s="132"/>
      <c r="H48" s="285">
        <v>1</v>
      </c>
      <c r="I48" s="132"/>
      <c r="J48" s="148">
        <v>6500</v>
      </c>
      <c r="K48" s="133"/>
      <c r="L48" s="150">
        <v>39673</v>
      </c>
      <c r="M48" s="149" t="s">
        <v>1001</v>
      </c>
      <c r="N48" s="132"/>
      <c r="O48" s="132"/>
      <c r="P48" s="132"/>
      <c r="Q48" s="132"/>
    </row>
    <row r="49" spans="1:17" s="134" customFormat="1" ht="75" x14ac:dyDescent="0.3">
      <c r="A49" s="130">
        <f t="shared" si="0"/>
        <v>42</v>
      </c>
      <c r="B49" s="147" t="s">
        <v>368</v>
      </c>
      <c r="C49" s="131" t="s">
        <v>869</v>
      </c>
      <c r="D49" s="131" t="s">
        <v>870</v>
      </c>
      <c r="E49" s="131" t="s">
        <v>796</v>
      </c>
      <c r="F49" s="141" t="s">
        <v>1108</v>
      </c>
      <c r="G49" s="132"/>
      <c r="H49" s="285">
        <v>1</v>
      </c>
      <c r="I49" s="132"/>
      <c r="J49" s="148">
        <v>3750</v>
      </c>
      <c r="K49" s="133"/>
      <c r="L49" s="150">
        <v>39673</v>
      </c>
      <c r="M49" s="149" t="s">
        <v>1001</v>
      </c>
      <c r="N49" s="132"/>
      <c r="O49" s="132"/>
      <c r="P49" s="132"/>
      <c r="Q49" s="132"/>
    </row>
    <row r="50" spans="1:17" s="134" customFormat="1" ht="75" x14ac:dyDescent="0.3">
      <c r="A50" s="130">
        <f t="shared" si="0"/>
        <v>43</v>
      </c>
      <c r="B50" s="147" t="s">
        <v>1036</v>
      </c>
      <c r="C50" s="131" t="s">
        <v>871</v>
      </c>
      <c r="D50" s="131" t="s">
        <v>872</v>
      </c>
      <c r="E50" s="131" t="s">
        <v>796</v>
      </c>
      <c r="F50" s="141" t="s">
        <v>1108</v>
      </c>
      <c r="G50" s="132"/>
      <c r="H50" s="285">
        <v>1</v>
      </c>
      <c r="I50" s="132"/>
      <c r="J50" s="148">
        <v>3250</v>
      </c>
      <c r="K50" s="133"/>
      <c r="L50" s="150">
        <v>39673</v>
      </c>
      <c r="M50" s="149" t="s">
        <v>1001</v>
      </c>
      <c r="N50" s="132"/>
      <c r="O50" s="132"/>
      <c r="P50" s="132"/>
      <c r="Q50" s="132"/>
    </row>
    <row r="51" spans="1:17" s="134" customFormat="1" ht="56.25" x14ac:dyDescent="0.3">
      <c r="A51" s="130">
        <f t="shared" si="0"/>
        <v>44</v>
      </c>
      <c r="B51" s="147" t="s">
        <v>1037</v>
      </c>
      <c r="C51" s="131" t="s">
        <v>829</v>
      </c>
      <c r="D51" s="131" t="s">
        <v>873</v>
      </c>
      <c r="E51" s="131" t="s">
        <v>796</v>
      </c>
      <c r="F51" s="141" t="s">
        <v>1108</v>
      </c>
      <c r="G51" s="132"/>
      <c r="H51" s="285">
        <v>1</v>
      </c>
      <c r="I51" s="132"/>
      <c r="J51" s="148">
        <v>1250</v>
      </c>
      <c r="K51" s="133"/>
      <c r="L51" s="150">
        <v>39673</v>
      </c>
      <c r="M51" s="149" t="s">
        <v>1001</v>
      </c>
      <c r="N51" s="132"/>
      <c r="O51" s="132"/>
      <c r="P51" s="132"/>
      <c r="Q51" s="132"/>
    </row>
    <row r="52" spans="1:17" s="134" customFormat="1" ht="75" x14ac:dyDescent="0.3">
      <c r="A52" s="130">
        <f t="shared" si="0"/>
        <v>45</v>
      </c>
      <c r="B52" s="147" t="s">
        <v>1038</v>
      </c>
      <c r="C52" s="131" t="s">
        <v>874</v>
      </c>
      <c r="D52" s="131" t="s">
        <v>875</v>
      </c>
      <c r="E52" s="131" t="s">
        <v>796</v>
      </c>
      <c r="F52" s="141" t="s">
        <v>1108</v>
      </c>
      <c r="G52" s="132"/>
      <c r="H52" s="285">
        <v>1</v>
      </c>
      <c r="I52" s="132"/>
      <c r="J52" s="148">
        <v>7500</v>
      </c>
      <c r="K52" s="133"/>
      <c r="L52" s="150">
        <v>39673</v>
      </c>
      <c r="M52" s="149" t="s">
        <v>1001</v>
      </c>
      <c r="N52" s="132"/>
      <c r="O52" s="132"/>
      <c r="P52" s="132"/>
      <c r="Q52" s="132"/>
    </row>
    <row r="53" spans="1:17" s="134" customFormat="1" ht="75" x14ac:dyDescent="0.3">
      <c r="A53" s="130">
        <f t="shared" si="0"/>
        <v>46</v>
      </c>
      <c r="B53" s="147" t="s">
        <v>1039</v>
      </c>
      <c r="C53" s="131" t="s">
        <v>815</v>
      </c>
      <c r="D53" s="131" t="s">
        <v>876</v>
      </c>
      <c r="E53" s="131" t="s">
        <v>796</v>
      </c>
      <c r="F53" s="141" t="s">
        <v>1108</v>
      </c>
      <c r="G53" s="132"/>
      <c r="H53" s="285">
        <v>1</v>
      </c>
      <c r="I53" s="132"/>
      <c r="J53" s="148">
        <v>9000</v>
      </c>
      <c r="K53" s="133"/>
      <c r="L53" s="150">
        <v>39673</v>
      </c>
      <c r="M53" s="149" t="s">
        <v>1001</v>
      </c>
      <c r="N53" s="132"/>
      <c r="O53" s="132"/>
      <c r="P53" s="132"/>
      <c r="Q53" s="132"/>
    </row>
    <row r="54" spans="1:17" s="134" customFormat="1" ht="75" x14ac:dyDescent="0.3">
      <c r="A54" s="130">
        <f t="shared" si="0"/>
        <v>47</v>
      </c>
      <c r="B54" s="147" t="s">
        <v>1040</v>
      </c>
      <c r="C54" s="131" t="s">
        <v>877</v>
      </c>
      <c r="D54" s="131" t="s">
        <v>878</v>
      </c>
      <c r="E54" s="131" t="s">
        <v>796</v>
      </c>
      <c r="F54" s="141" t="s">
        <v>1108</v>
      </c>
      <c r="G54" s="132"/>
      <c r="H54" s="285">
        <v>1</v>
      </c>
      <c r="I54" s="132"/>
      <c r="J54" s="148">
        <v>9750</v>
      </c>
      <c r="K54" s="133"/>
      <c r="L54" s="150">
        <v>39673</v>
      </c>
      <c r="M54" s="149" t="s">
        <v>1001</v>
      </c>
      <c r="N54" s="132"/>
      <c r="O54" s="132"/>
      <c r="P54" s="132"/>
      <c r="Q54" s="132"/>
    </row>
    <row r="55" spans="1:17" s="134" customFormat="1" ht="75" x14ac:dyDescent="0.3">
      <c r="A55" s="130">
        <f t="shared" si="0"/>
        <v>48</v>
      </c>
      <c r="B55" s="147" t="s">
        <v>372</v>
      </c>
      <c r="C55" s="131" t="s">
        <v>840</v>
      </c>
      <c r="D55" s="131" t="s">
        <v>879</v>
      </c>
      <c r="E55" s="131" t="s">
        <v>796</v>
      </c>
      <c r="F55" s="141" t="s">
        <v>1108</v>
      </c>
      <c r="G55" s="132"/>
      <c r="H55" s="285">
        <v>1</v>
      </c>
      <c r="I55" s="132"/>
      <c r="J55" s="148">
        <v>8500</v>
      </c>
      <c r="K55" s="133"/>
      <c r="L55" s="150">
        <v>39673</v>
      </c>
      <c r="M55" s="149" t="s">
        <v>1001</v>
      </c>
      <c r="N55" s="132"/>
      <c r="O55" s="132"/>
      <c r="P55" s="132"/>
      <c r="Q55" s="132"/>
    </row>
    <row r="56" spans="1:17" s="134" customFormat="1" ht="75" x14ac:dyDescent="0.3">
      <c r="A56" s="130">
        <f t="shared" si="0"/>
        <v>49</v>
      </c>
      <c r="B56" s="147" t="s">
        <v>373</v>
      </c>
      <c r="C56" s="131" t="s">
        <v>837</v>
      </c>
      <c r="D56" s="131" t="s">
        <v>880</v>
      </c>
      <c r="E56" s="131" t="s">
        <v>796</v>
      </c>
      <c r="F56" s="141" t="s">
        <v>1108</v>
      </c>
      <c r="G56" s="132"/>
      <c r="H56" s="285">
        <v>1</v>
      </c>
      <c r="I56" s="132"/>
      <c r="J56" s="148">
        <v>5500</v>
      </c>
      <c r="K56" s="133"/>
      <c r="L56" s="150">
        <v>39673</v>
      </c>
      <c r="M56" s="149" t="s">
        <v>1001</v>
      </c>
      <c r="N56" s="132"/>
      <c r="O56" s="132"/>
      <c r="P56" s="132"/>
      <c r="Q56" s="132"/>
    </row>
    <row r="57" spans="1:17" s="134" customFormat="1" ht="75" x14ac:dyDescent="0.3">
      <c r="A57" s="130">
        <f t="shared" si="0"/>
        <v>50</v>
      </c>
      <c r="B57" s="147" t="s">
        <v>1041</v>
      </c>
      <c r="C57" s="131" t="s">
        <v>810</v>
      </c>
      <c r="D57" s="131" t="s">
        <v>881</v>
      </c>
      <c r="E57" s="131" t="s">
        <v>796</v>
      </c>
      <c r="F57" s="141" t="s">
        <v>1108</v>
      </c>
      <c r="G57" s="132"/>
      <c r="H57" s="285">
        <v>1</v>
      </c>
      <c r="I57" s="132"/>
      <c r="J57" s="148">
        <v>8250</v>
      </c>
      <c r="K57" s="133"/>
      <c r="L57" s="150">
        <v>39673</v>
      </c>
      <c r="M57" s="149" t="s">
        <v>1001</v>
      </c>
      <c r="N57" s="132"/>
      <c r="O57" s="132"/>
      <c r="P57" s="132"/>
      <c r="Q57" s="132"/>
    </row>
    <row r="58" spans="1:17" s="134" customFormat="1" ht="75" x14ac:dyDescent="0.3">
      <c r="A58" s="130">
        <f t="shared" si="0"/>
        <v>51</v>
      </c>
      <c r="B58" s="147" t="s">
        <v>1042</v>
      </c>
      <c r="C58" s="131" t="s">
        <v>882</v>
      </c>
      <c r="D58" s="131" t="s">
        <v>123</v>
      </c>
      <c r="E58" s="131" t="s">
        <v>796</v>
      </c>
      <c r="F58" s="141" t="s">
        <v>1108</v>
      </c>
      <c r="G58" s="132"/>
      <c r="H58" s="285">
        <v>1</v>
      </c>
      <c r="I58" s="132"/>
      <c r="J58" s="148">
        <v>8500</v>
      </c>
      <c r="K58" s="133"/>
      <c r="L58" s="150">
        <v>39673</v>
      </c>
      <c r="M58" s="149" t="s">
        <v>1001</v>
      </c>
      <c r="N58" s="132"/>
      <c r="O58" s="132"/>
      <c r="P58" s="132"/>
      <c r="Q58" s="132"/>
    </row>
    <row r="59" spans="1:17" s="134" customFormat="1" ht="75" x14ac:dyDescent="0.3">
      <c r="A59" s="130">
        <f t="shared" si="0"/>
        <v>52</v>
      </c>
      <c r="B59" s="147" t="s">
        <v>1043</v>
      </c>
      <c r="C59" s="131" t="s">
        <v>843</v>
      </c>
      <c r="D59" s="131" t="s">
        <v>883</v>
      </c>
      <c r="E59" s="131" t="s">
        <v>796</v>
      </c>
      <c r="F59" s="141" t="s">
        <v>1108</v>
      </c>
      <c r="G59" s="132"/>
      <c r="H59" s="285">
        <v>1</v>
      </c>
      <c r="I59" s="132"/>
      <c r="J59" s="148">
        <v>1750</v>
      </c>
      <c r="K59" s="133"/>
      <c r="L59" s="150">
        <v>39673</v>
      </c>
      <c r="M59" s="149" t="s">
        <v>1001</v>
      </c>
      <c r="N59" s="132"/>
      <c r="O59" s="132"/>
      <c r="P59" s="132"/>
      <c r="Q59" s="132"/>
    </row>
    <row r="60" spans="1:17" s="134" customFormat="1" ht="75" x14ac:dyDescent="0.3">
      <c r="A60" s="130">
        <f t="shared" si="0"/>
        <v>53</v>
      </c>
      <c r="B60" s="147" t="s">
        <v>1044</v>
      </c>
      <c r="C60" s="131" t="s">
        <v>869</v>
      </c>
      <c r="D60" s="131" t="s">
        <v>884</v>
      </c>
      <c r="E60" s="131" t="s">
        <v>796</v>
      </c>
      <c r="F60" s="141" t="s">
        <v>1108</v>
      </c>
      <c r="G60" s="132"/>
      <c r="H60" s="285">
        <v>1</v>
      </c>
      <c r="I60" s="132"/>
      <c r="J60" s="148">
        <v>3750</v>
      </c>
      <c r="K60" s="133"/>
      <c r="L60" s="150">
        <v>39673</v>
      </c>
      <c r="M60" s="149" t="s">
        <v>1001</v>
      </c>
      <c r="N60" s="132"/>
      <c r="O60" s="132"/>
      <c r="P60" s="132"/>
      <c r="Q60" s="132"/>
    </row>
    <row r="61" spans="1:17" s="134" customFormat="1" ht="75" x14ac:dyDescent="0.3">
      <c r="A61" s="130">
        <f t="shared" si="0"/>
        <v>54</v>
      </c>
      <c r="B61" s="147" t="s">
        <v>1045</v>
      </c>
      <c r="C61" s="131" t="s">
        <v>885</v>
      </c>
      <c r="D61" s="131" t="s">
        <v>886</v>
      </c>
      <c r="E61" s="131" t="s">
        <v>796</v>
      </c>
      <c r="F61" s="141" t="s">
        <v>1108</v>
      </c>
      <c r="G61" s="132"/>
      <c r="H61" s="285">
        <v>1</v>
      </c>
      <c r="I61" s="132"/>
      <c r="J61" s="148">
        <v>3000</v>
      </c>
      <c r="K61" s="133"/>
      <c r="L61" s="150">
        <v>39673</v>
      </c>
      <c r="M61" s="149" t="s">
        <v>1001</v>
      </c>
      <c r="N61" s="132"/>
      <c r="O61" s="132"/>
      <c r="P61" s="132"/>
      <c r="Q61" s="132"/>
    </row>
    <row r="62" spans="1:17" s="134" customFormat="1" ht="75" x14ac:dyDescent="0.3">
      <c r="A62" s="130">
        <f t="shared" si="0"/>
        <v>55</v>
      </c>
      <c r="B62" s="147" t="s">
        <v>1046</v>
      </c>
      <c r="C62" s="131" t="s">
        <v>869</v>
      </c>
      <c r="D62" s="131" t="s">
        <v>887</v>
      </c>
      <c r="E62" s="131" t="s">
        <v>796</v>
      </c>
      <c r="F62" s="141" t="s">
        <v>1108</v>
      </c>
      <c r="G62" s="132"/>
      <c r="H62" s="285">
        <v>1</v>
      </c>
      <c r="I62" s="132"/>
      <c r="J62" s="148">
        <v>3750</v>
      </c>
      <c r="K62" s="133"/>
      <c r="L62" s="150">
        <v>39673</v>
      </c>
      <c r="M62" s="149" t="s">
        <v>1001</v>
      </c>
      <c r="N62" s="132"/>
      <c r="O62" s="132"/>
      <c r="P62" s="132"/>
      <c r="Q62" s="132"/>
    </row>
    <row r="63" spans="1:17" s="134" customFormat="1" ht="75" x14ac:dyDescent="0.3">
      <c r="A63" s="130">
        <f t="shared" si="0"/>
        <v>56</v>
      </c>
      <c r="B63" s="147" t="s">
        <v>1047</v>
      </c>
      <c r="C63" s="131" t="s">
        <v>843</v>
      </c>
      <c r="D63" s="131" t="s">
        <v>888</v>
      </c>
      <c r="E63" s="131" t="s">
        <v>796</v>
      </c>
      <c r="F63" s="141" t="s">
        <v>1108</v>
      </c>
      <c r="G63" s="132"/>
      <c r="H63" s="285">
        <v>1</v>
      </c>
      <c r="I63" s="132"/>
      <c r="J63" s="148">
        <v>1750</v>
      </c>
      <c r="K63" s="133"/>
      <c r="L63" s="150">
        <v>39673</v>
      </c>
      <c r="M63" s="149" t="s">
        <v>1001</v>
      </c>
      <c r="N63" s="132"/>
      <c r="O63" s="132"/>
      <c r="P63" s="132"/>
      <c r="Q63" s="132"/>
    </row>
    <row r="64" spans="1:17" s="134" customFormat="1" ht="75" x14ac:dyDescent="0.3">
      <c r="A64" s="130">
        <f t="shared" si="0"/>
        <v>57</v>
      </c>
      <c r="B64" s="147" t="s">
        <v>376</v>
      </c>
      <c r="C64" s="131" t="s">
        <v>889</v>
      </c>
      <c r="D64" s="131" t="s">
        <v>890</v>
      </c>
      <c r="E64" s="131" t="s">
        <v>796</v>
      </c>
      <c r="F64" s="141" t="s">
        <v>1108</v>
      </c>
      <c r="G64" s="132"/>
      <c r="H64" s="285">
        <v>1</v>
      </c>
      <c r="I64" s="132"/>
      <c r="J64" s="148">
        <v>11750</v>
      </c>
      <c r="K64" s="133"/>
      <c r="L64" s="150">
        <v>39673</v>
      </c>
      <c r="M64" s="149" t="s">
        <v>1001</v>
      </c>
      <c r="N64" s="132"/>
      <c r="O64" s="132"/>
      <c r="P64" s="132"/>
      <c r="Q64" s="132"/>
    </row>
    <row r="65" spans="1:17" s="134" customFormat="1" ht="75" x14ac:dyDescent="0.3">
      <c r="A65" s="130">
        <f t="shared" si="0"/>
        <v>58</v>
      </c>
      <c r="B65" s="147" t="s">
        <v>377</v>
      </c>
      <c r="C65" s="131" t="s">
        <v>891</v>
      </c>
      <c r="D65" s="131" t="s">
        <v>892</v>
      </c>
      <c r="E65" s="131" t="s">
        <v>796</v>
      </c>
      <c r="F65" s="141" t="s">
        <v>1108</v>
      </c>
      <c r="G65" s="132"/>
      <c r="H65" s="285">
        <v>1</v>
      </c>
      <c r="I65" s="132"/>
      <c r="J65" s="148">
        <v>4250</v>
      </c>
      <c r="K65" s="133"/>
      <c r="L65" s="150">
        <v>39673</v>
      </c>
      <c r="M65" s="149" t="s">
        <v>1001</v>
      </c>
      <c r="N65" s="132"/>
      <c r="O65" s="132"/>
      <c r="P65" s="132"/>
      <c r="Q65" s="132"/>
    </row>
    <row r="66" spans="1:17" s="134" customFormat="1" ht="75" x14ac:dyDescent="0.3">
      <c r="A66" s="130">
        <f t="shared" si="0"/>
        <v>59</v>
      </c>
      <c r="B66" s="147" t="s">
        <v>1048</v>
      </c>
      <c r="C66" s="131" t="s">
        <v>891</v>
      </c>
      <c r="D66" s="131" t="s">
        <v>893</v>
      </c>
      <c r="E66" s="131" t="s">
        <v>796</v>
      </c>
      <c r="F66" s="141" t="s">
        <v>1108</v>
      </c>
      <c r="G66" s="132"/>
      <c r="H66" s="285">
        <v>1</v>
      </c>
      <c r="I66" s="132"/>
      <c r="J66" s="148">
        <v>4250</v>
      </c>
      <c r="K66" s="133"/>
      <c r="L66" s="150">
        <v>39673</v>
      </c>
      <c r="M66" s="149" t="s">
        <v>1001</v>
      </c>
      <c r="N66" s="132"/>
      <c r="O66" s="132"/>
      <c r="P66" s="132"/>
      <c r="Q66" s="132"/>
    </row>
    <row r="67" spans="1:17" s="134" customFormat="1" ht="75" x14ac:dyDescent="0.3">
      <c r="A67" s="130">
        <f t="shared" si="0"/>
        <v>60</v>
      </c>
      <c r="B67" s="147" t="s">
        <v>1049</v>
      </c>
      <c r="C67" s="131" t="s">
        <v>856</v>
      </c>
      <c r="D67" s="131" t="s">
        <v>894</v>
      </c>
      <c r="E67" s="131" t="s">
        <v>796</v>
      </c>
      <c r="F67" s="141" t="s">
        <v>1108</v>
      </c>
      <c r="G67" s="132"/>
      <c r="H67" s="285">
        <v>1</v>
      </c>
      <c r="I67" s="132"/>
      <c r="J67" s="148">
        <v>3500</v>
      </c>
      <c r="K67" s="133"/>
      <c r="L67" s="150">
        <v>39673</v>
      </c>
      <c r="M67" s="149" t="s">
        <v>1001</v>
      </c>
      <c r="N67" s="132"/>
      <c r="O67" s="132"/>
      <c r="P67" s="132"/>
      <c r="Q67" s="132"/>
    </row>
    <row r="68" spans="1:17" s="134" customFormat="1" ht="75" x14ac:dyDescent="0.3">
      <c r="A68" s="130">
        <f t="shared" si="0"/>
        <v>61</v>
      </c>
      <c r="B68" s="147" t="s">
        <v>378</v>
      </c>
      <c r="C68" s="131" t="s">
        <v>895</v>
      </c>
      <c r="D68" s="131" t="s">
        <v>896</v>
      </c>
      <c r="E68" s="131" t="s">
        <v>796</v>
      </c>
      <c r="F68" s="141" t="s">
        <v>1108</v>
      </c>
      <c r="G68" s="132"/>
      <c r="H68" s="285">
        <v>1</v>
      </c>
      <c r="I68" s="132"/>
      <c r="J68" s="148">
        <v>1400</v>
      </c>
      <c r="K68" s="133"/>
      <c r="L68" s="150">
        <v>39673</v>
      </c>
      <c r="M68" s="149" t="s">
        <v>1001</v>
      </c>
      <c r="N68" s="132"/>
      <c r="O68" s="132"/>
      <c r="P68" s="132"/>
      <c r="Q68" s="132"/>
    </row>
    <row r="69" spans="1:17" s="134" customFormat="1" ht="75" x14ac:dyDescent="0.3">
      <c r="A69" s="130">
        <f t="shared" si="0"/>
        <v>62</v>
      </c>
      <c r="B69" s="147" t="s">
        <v>1050</v>
      </c>
      <c r="C69" s="131" t="s">
        <v>897</v>
      </c>
      <c r="D69" s="131" t="s">
        <v>898</v>
      </c>
      <c r="E69" s="131" t="s">
        <v>796</v>
      </c>
      <c r="F69" s="141" t="s">
        <v>1108</v>
      </c>
      <c r="G69" s="132"/>
      <c r="H69" s="285">
        <v>1</v>
      </c>
      <c r="I69" s="132"/>
      <c r="J69" s="148">
        <v>1500</v>
      </c>
      <c r="K69" s="133"/>
      <c r="L69" s="150">
        <v>39673</v>
      </c>
      <c r="M69" s="149" t="s">
        <v>1001</v>
      </c>
      <c r="N69" s="132"/>
      <c r="O69" s="132"/>
      <c r="P69" s="132"/>
      <c r="Q69" s="132"/>
    </row>
    <row r="70" spans="1:17" s="134" customFormat="1" ht="75" x14ac:dyDescent="0.3">
      <c r="A70" s="130">
        <f t="shared" si="0"/>
        <v>63</v>
      </c>
      <c r="B70" s="147" t="s">
        <v>1051</v>
      </c>
      <c r="C70" s="131" t="s">
        <v>899</v>
      </c>
      <c r="D70" s="131" t="s">
        <v>900</v>
      </c>
      <c r="E70" s="131" t="s">
        <v>796</v>
      </c>
      <c r="F70" s="141" t="s">
        <v>1108</v>
      </c>
      <c r="G70" s="132"/>
      <c r="H70" s="285">
        <v>1</v>
      </c>
      <c r="I70" s="132"/>
      <c r="J70" s="148">
        <v>750</v>
      </c>
      <c r="K70" s="133"/>
      <c r="L70" s="150">
        <v>39673</v>
      </c>
      <c r="M70" s="149" t="s">
        <v>1001</v>
      </c>
      <c r="N70" s="132"/>
      <c r="O70" s="132"/>
      <c r="P70" s="132"/>
      <c r="Q70" s="132"/>
    </row>
    <row r="71" spans="1:17" s="134" customFormat="1" ht="75" x14ac:dyDescent="0.3">
      <c r="A71" s="130">
        <f t="shared" si="0"/>
        <v>64</v>
      </c>
      <c r="B71" s="147" t="s">
        <v>1052</v>
      </c>
      <c r="C71" s="131" t="s">
        <v>901</v>
      </c>
      <c r="D71" s="131" t="s">
        <v>902</v>
      </c>
      <c r="E71" s="131" t="s">
        <v>796</v>
      </c>
      <c r="F71" s="141" t="s">
        <v>1108</v>
      </c>
      <c r="G71" s="132"/>
      <c r="H71" s="285">
        <v>1</v>
      </c>
      <c r="I71" s="132"/>
      <c r="J71" s="148">
        <v>1000</v>
      </c>
      <c r="K71" s="133"/>
      <c r="L71" s="150">
        <v>39673</v>
      </c>
      <c r="M71" s="149" t="s">
        <v>1001</v>
      </c>
      <c r="N71" s="132"/>
      <c r="O71" s="132"/>
      <c r="P71" s="132"/>
      <c r="Q71" s="132"/>
    </row>
    <row r="72" spans="1:17" s="134" customFormat="1" ht="75" x14ac:dyDescent="0.3">
      <c r="A72" s="130">
        <f t="shared" si="0"/>
        <v>65</v>
      </c>
      <c r="B72" s="147" t="s">
        <v>1053</v>
      </c>
      <c r="C72" s="131" t="s">
        <v>903</v>
      </c>
      <c r="D72" s="131" t="s">
        <v>904</v>
      </c>
      <c r="E72" s="131" t="s">
        <v>796</v>
      </c>
      <c r="F72" s="141" t="s">
        <v>1108</v>
      </c>
      <c r="G72" s="132"/>
      <c r="H72" s="285">
        <v>1</v>
      </c>
      <c r="I72" s="132"/>
      <c r="J72" s="148">
        <v>1000</v>
      </c>
      <c r="K72" s="133"/>
      <c r="L72" s="150">
        <v>39673</v>
      </c>
      <c r="M72" s="149" t="s">
        <v>1001</v>
      </c>
      <c r="N72" s="132"/>
      <c r="O72" s="132"/>
      <c r="P72" s="132"/>
      <c r="Q72" s="132"/>
    </row>
    <row r="73" spans="1:17" s="134" customFormat="1" ht="75" x14ac:dyDescent="0.3">
      <c r="A73" s="130">
        <f t="shared" si="0"/>
        <v>66</v>
      </c>
      <c r="B73" s="147" t="s">
        <v>1054</v>
      </c>
      <c r="C73" s="131" t="s">
        <v>903</v>
      </c>
      <c r="D73" s="131" t="s">
        <v>905</v>
      </c>
      <c r="E73" s="131" t="s">
        <v>796</v>
      </c>
      <c r="F73" s="141" t="s">
        <v>1108</v>
      </c>
      <c r="G73" s="132"/>
      <c r="H73" s="285">
        <v>1</v>
      </c>
      <c r="I73" s="132"/>
      <c r="J73" s="148">
        <v>1000</v>
      </c>
      <c r="K73" s="133"/>
      <c r="L73" s="150">
        <v>39673</v>
      </c>
      <c r="M73" s="149" t="s">
        <v>1001</v>
      </c>
      <c r="N73" s="132"/>
      <c r="O73" s="132"/>
      <c r="P73" s="132"/>
      <c r="Q73" s="132"/>
    </row>
    <row r="74" spans="1:17" s="134" customFormat="1" ht="75" x14ac:dyDescent="0.3">
      <c r="A74" s="130">
        <f t="shared" si="0"/>
        <v>67</v>
      </c>
      <c r="B74" s="147" t="s">
        <v>1055</v>
      </c>
      <c r="C74" s="131" t="s">
        <v>903</v>
      </c>
      <c r="D74" s="131" t="s">
        <v>906</v>
      </c>
      <c r="E74" s="131" t="s">
        <v>796</v>
      </c>
      <c r="F74" s="141" t="s">
        <v>1108</v>
      </c>
      <c r="G74" s="132"/>
      <c r="H74" s="285">
        <v>1</v>
      </c>
      <c r="I74" s="132"/>
      <c r="J74" s="148">
        <v>1000</v>
      </c>
      <c r="K74" s="133"/>
      <c r="L74" s="150">
        <v>39673</v>
      </c>
      <c r="M74" s="149" t="s">
        <v>1001</v>
      </c>
      <c r="N74" s="132"/>
      <c r="O74" s="132"/>
      <c r="P74" s="132"/>
      <c r="Q74" s="132"/>
    </row>
    <row r="75" spans="1:17" s="134" customFormat="1" ht="75" x14ac:dyDescent="0.3">
      <c r="A75" s="130">
        <f t="shared" si="0"/>
        <v>68</v>
      </c>
      <c r="B75" s="147" t="s">
        <v>1056</v>
      </c>
      <c r="C75" s="131" t="s">
        <v>907</v>
      </c>
      <c r="D75" s="131" t="s">
        <v>908</v>
      </c>
      <c r="E75" s="131" t="s">
        <v>796</v>
      </c>
      <c r="F75" s="141" t="s">
        <v>1108</v>
      </c>
      <c r="G75" s="132"/>
      <c r="H75" s="285">
        <v>1</v>
      </c>
      <c r="I75" s="132"/>
      <c r="J75" s="148">
        <v>500</v>
      </c>
      <c r="K75" s="133"/>
      <c r="L75" s="150">
        <v>39673</v>
      </c>
      <c r="M75" s="149" t="s">
        <v>1001</v>
      </c>
      <c r="N75" s="132"/>
      <c r="O75" s="132"/>
      <c r="P75" s="132"/>
      <c r="Q75" s="132"/>
    </row>
    <row r="76" spans="1:17" s="134" customFormat="1" ht="75" x14ac:dyDescent="0.3">
      <c r="A76" s="130">
        <f t="shared" ref="A76:A125" si="1">A75+1</f>
        <v>69</v>
      </c>
      <c r="B76" s="147" t="s">
        <v>1057</v>
      </c>
      <c r="C76" s="131" t="s">
        <v>909</v>
      </c>
      <c r="D76" s="131" t="s">
        <v>910</v>
      </c>
      <c r="E76" s="131" t="s">
        <v>796</v>
      </c>
      <c r="F76" s="141" t="s">
        <v>1108</v>
      </c>
      <c r="G76" s="132"/>
      <c r="H76" s="285">
        <v>1</v>
      </c>
      <c r="I76" s="132"/>
      <c r="J76" s="148">
        <v>750</v>
      </c>
      <c r="K76" s="133"/>
      <c r="L76" s="150">
        <v>39673</v>
      </c>
      <c r="M76" s="149" t="s">
        <v>1001</v>
      </c>
      <c r="N76" s="132"/>
      <c r="O76" s="132"/>
      <c r="P76" s="132"/>
      <c r="Q76" s="132"/>
    </row>
    <row r="77" spans="1:17" s="134" customFormat="1" ht="75" x14ac:dyDescent="0.3">
      <c r="A77" s="130">
        <f t="shared" si="1"/>
        <v>70</v>
      </c>
      <c r="B77" s="147" t="s">
        <v>1058</v>
      </c>
      <c r="C77" s="131" t="s">
        <v>909</v>
      </c>
      <c r="D77" s="131" t="s">
        <v>1196</v>
      </c>
      <c r="E77" s="131" t="s">
        <v>796</v>
      </c>
      <c r="F77" s="141" t="s">
        <v>1108</v>
      </c>
      <c r="G77" s="132"/>
      <c r="H77" s="285">
        <v>1</v>
      </c>
      <c r="I77" s="132"/>
      <c r="J77" s="148">
        <v>750</v>
      </c>
      <c r="K77" s="133"/>
      <c r="L77" s="150">
        <v>39673</v>
      </c>
      <c r="M77" s="149" t="s">
        <v>1001</v>
      </c>
      <c r="N77" s="132"/>
      <c r="O77" s="132"/>
      <c r="P77" s="132"/>
      <c r="Q77" s="132"/>
    </row>
    <row r="78" spans="1:17" s="134" customFormat="1" ht="75" x14ac:dyDescent="0.3">
      <c r="A78" s="130">
        <f t="shared" si="1"/>
        <v>71</v>
      </c>
      <c r="B78" s="147" t="s">
        <v>1059</v>
      </c>
      <c r="C78" s="131" t="s">
        <v>901</v>
      </c>
      <c r="D78" s="131" t="s">
        <v>911</v>
      </c>
      <c r="E78" s="131" t="s">
        <v>796</v>
      </c>
      <c r="F78" s="141" t="s">
        <v>1108</v>
      </c>
      <c r="G78" s="132"/>
      <c r="H78" s="285">
        <v>1</v>
      </c>
      <c r="I78" s="132"/>
      <c r="J78" s="148">
        <v>1000</v>
      </c>
      <c r="K78" s="133"/>
      <c r="L78" s="150">
        <v>39673</v>
      </c>
      <c r="M78" s="149" t="s">
        <v>1001</v>
      </c>
      <c r="N78" s="132"/>
      <c r="O78" s="132"/>
      <c r="P78" s="132"/>
      <c r="Q78" s="132"/>
    </row>
    <row r="79" spans="1:17" s="134" customFormat="1" ht="75" x14ac:dyDescent="0.3">
      <c r="A79" s="130">
        <f t="shared" si="1"/>
        <v>72</v>
      </c>
      <c r="B79" s="147" t="s">
        <v>1060</v>
      </c>
      <c r="C79" s="131" t="s">
        <v>897</v>
      </c>
      <c r="D79" s="131" t="s">
        <v>912</v>
      </c>
      <c r="E79" s="131" t="s">
        <v>796</v>
      </c>
      <c r="F79" s="141" t="s">
        <v>1108</v>
      </c>
      <c r="G79" s="132"/>
      <c r="H79" s="285">
        <v>1</v>
      </c>
      <c r="I79" s="132"/>
      <c r="J79" s="148">
        <v>1500</v>
      </c>
      <c r="K79" s="133"/>
      <c r="L79" s="150">
        <v>39673</v>
      </c>
      <c r="M79" s="149" t="s">
        <v>1001</v>
      </c>
      <c r="N79" s="132"/>
      <c r="O79" s="132"/>
      <c r="P79" s="132"/>
      <c r="Q79" s="132"/>
    </row>
    <row r="80" spans="1:17" s="134" customFormat="1" ht="75" x14ac:dyDescent="0.3">
      <c r="A80" s="130">
        <f t="shared" si="1"/>
        <v>73</v>
      </c>
      <c r="B80" s="147" t="s">
        <v>1061</v>
      </c>
      <c r="C80" s="131" t="s">
        <v>913</v>
      </c>
      <c r="D80" s="131" t="s">
        <v>914</v>
      </c>
      <c r="E80" s="131" t="s">
        <v>796</v>
      </c>
      <c r="F80" s="141" t="s">
        <v>1108</v>
      </c>
      <c r="G80" s="132"/>
      <c r="H80" s="285">
        <v>1</v>
      </c>
      <c r="I80" s="132"/>
      <c r="J80" s="148">
        <v>12500</v>
      </c>
      <c r="K80" s="133"/>
      <c r="L80" s="150">
        <v>39673</v>
      </c>
      <c r="M80" s="149" t="s">
        <v>1001</v>
      </c>
      <c r="N80" s="132"/>
      <c r="O80" s="132"/>
      <c r="P80" s="132"/>
      <c r="Q80" s="132"/>
    </row>
    <row r="81" spans="1:17" s="134" customFormat="1" ht="75" x14ac:dyDescent="0.3">
      <c r="A81" s="130">
        <f t="shared" si="1"/>
        <v>74</v>
      </c>
      <c r="B81" s="147" t="s">
        <v>1062</v>
      </c>
      <c r="C81" s="131" t="s">
        <v>915</v>
      </c>
      <c r="D81" s="131" t="s">
        <v>916</v>
      </c>
      <c r="E81" s="131" t="s">
        <v>796</v>
      </c>
      <c r="F81" s="141" t="s">
        <v>1108</v>
      </c>
      <c r="G81" s="132"/>
      <c r="H81" s="285">
        <v>1</v>
      </c>
      <c r="I81" s="132"/>
      <c r="J81" s="148">
        <v>3900</v>
      </c>
      <c r="K81" s="133"/>
      <c r="L81" s="150">
        <v>39673</v>
      </c>
      <c r="M81" s="149" t="s">
        <v>1001</v>
      </c>
      <c r="N81" s="132"/>
      <c r="O81" s="132"/>
      <c r="P81" s="132"/>
      <c r="Q81" s="132"/>
    </row>
    <row r="82" spans="1:17" s="134" customFormat="1" ht="75" x14ac:dyDescent="0.3">
      <c r="A82" s="130">
        <f t="shared" si="1"/>
        <v>75</v>
      </c>
      <c r="B82" s="147" t="s">
        <v>1063</v>
      </c>
      <c r="C82" s="131" t="s">
        <v>897</v>
      </c>
      <c r="D82" s="131" t="s">
        <v>917</v>
      </c>
      <c r="E82" s="131" t="s">
        <v>796</v>
      </c>
      <c r="F82" s="141" t="s">
        <v>1108</v>
      </c>
      <c r="G82" s="132"/>
      <c r="H82" s="285">
        <v>1</v>
      </c>
      <c r="I82" s="132"/>
      <c r="J82" s="148">
        <v>1500</v>
      </c>
      <c r="K82" s="133"/>
      <c r="L82" s="150">
        <v>39673</v>
      </c>
      <c r="M82" s="149" t="s">
        <v>1001</v>
      </c>
      <c r="N82" s="132"/>
      <c r="O82" s="132"/>
      <c r="P82" s="132"/>
      <c r="Q82" s="132"/>
    </row>
    <row r="83" spans="1:17" s="134" customFormat="1" ht="75" x14ac:dyDescent="0.3">
      <c r="A83" s="130">
        <f t="shared" si="1"/>
        <v>76</v>
      </c>
      <c r="B83" s="147" t="s">
        <v>1064</v>
      </c>
      <c r="C83" s="131" t="s">
        <v>903</v>
      </c>
      <c r="D83" s="131" t="s">
        <v>918</v>
      </c>
      <c r="E83" s="131" t="s">
        <v>796</v>
      </c>
      <c r="F83" s="141" t="s">
        <v>1108</v>
      </c>
      <c r="G83" s="132"/>
      <c r="H83" s="285">
        <v>1</v>
      </c>
      <c r="I83" s="132"/>
      <c r="J83" s="148">
        <v>1000</v>
      </c>
      <c r="K83" s="133"/>
      <c r="L83" s="150">
        <v>39673</v>
      </c>
      <c r="M83" s="149" t="s">
        <v>1001</v>
      </c>
      <c r="N83" s="132"/>
      <c r="O83" s="132"/>
      <c r="P83" s="132"/>
      <c r="Q83" s="132"/>
    </row>
    <row r="84" spans="1:17" s="134" customFormat="1" ht="75" x14ac:dyDescent="0.3">
      <c r="A84" s="130">
        <f t="shared" si="1"/>
        <v>77</v>
      </c>
      <c r="B84" s="147" t="s">
        <v>379</v>
      </c>
      <c r="C84" s="131" t="s">
        <v>919</v>
      </c>
      <c r="D84" s="131" t="s">
        <v>822</v>
      </c>
      <c r="E84" s="131" t="s">
        <v>796</v>
      </c>
      <c r="F84" s="141" t="s">
        <v>1108</v>
      </c>
      <c r="G84" s="132"/>
      <c r="H84" s="285">
        <v>1</v>
      </c>
      <c r="I84" s="132"/>
      <c r="J84" s="148">
        <v>10000</v>
      </c>
      <c r="K84" s="133"/>
      <c r="L84" s="150">
        <v>39673</v>
      </c>
      <c r="M84" s="149" t="s">
        <v>1001</v>
      </c>
      <c r="N84" s="132"/>
      <c r="O84" s="132"/>
      <c r="P84" s="132"/>
      <c r="Q84" s="132"/>
    </row>
    <row r="85" spans="1:17" s="134" customFormat="1" ht="56.25" x14ac:dyDescent="0.3">
      <c r="A85" s="130">
        <f t="shared" si="1"/>
        <v>78</v>
      </c>
      <c r="B85" s="147" t="s">
        <v>1065</v>
      </c>
      <c r="C85" s="131" t="s">
        <v>920</v>
      </c>
      <c r="D85" s="131" t="s">
        <v>573</v>
      </c>
      <c r="E85" s="131" t="s">
        <v>796</v>
      </c>
      <c r="F85" s="141" t="s">
        <v>1108</v>
      </c>
      <c r="G85" s="132"/>
      <c r="H85" s="285">
        <v>1</v>
      </c>
      <c r="I85" s="132"/>
      <c r="J85" s="148">
        <v>10500</v>
      </c>
      <c r="K85" s="133"/>
      <c r="L85" s="150">
        <v>39673</v>
      </c>
      <c r="M85" s="149" t="s">
        <v>1001</v>
      </c>
      <c r="N85" s="132"/>
      <c r="O85" s="132"/>
      <c r="P85" s="132"/>
      <c r="Q85" s="132"/>
    </row>
    <row r="86" spans="1:17" s="134" customFormat="1" ht="56.25" x14ac:dyDescent="0.3">
      <c r="A86" s="130">
        <f t="shared" si="1"/>
        <v>79</v>
      </c>
      <c r="B86" s="147" t="s">
        <v>1066</v>
      </c>
      <c r="C86" s="131" t="s">
        <v>921</v>
      </c>
      <c r="D86" s="131" t="s">
        <v>922</v>
      </c>
      <c r="E86" s="131" t="s">
        <v>796</v>
      </c>
      <c r="F86" s="141" t="s">
        <v>1108</v>
      </c>
      <c r="G86" s="132"/>
      <c r="H86" s="285">
        <v>1</v>
      </c>
      <c r="I86" s="132"/>
      <c r="J86" s="148">
        <v>10750</v>
      </c>
      <c r="K86" s="133"/>
      <c r="L86" s="150">
        <v>39673</v>
      </c>
      <c r="M86" s="149" t="s">
        <v>1001</v>
      </c>
      <c r="N86" s="132"/>
      <c r="O86" s="132"/>
      <c r="P86" s="132"/>
      <c r="Q86" s="132"/>
    </row>
    <row r="87" spans="1:17" s="134" customFormat="1" ht="75" x14ac:dyDescent="0.3">
      <c r="A87" s="130">
        <f t="shared" si="1"/>
        <v>80</v>
      </c>
      <c r="B87" s="147" t="s">
        <v>1067</v>
      </c>
      <c r="C87" s="131" t="s">
        <v>809</v>
      </c>
      <c r="D87" s="131" t="s">
        <v>579</v>
      </c>
      <c r="E87" s="131" t="s">
        <v>796</v>
      </c>
      <c r="F87" s="141" t="s">
        <v>1108</v>
      </c>
      <c r="G87" s="132"/>
      <c r="H87" s="285">
        <v>1</v>
      </c>
      <c r="I87" s="132"/>
      <c r="J87" s="148">
        <v>10000</v>
      </c>
      <c r="K87" s="133"/>
      <c r="L87" s="150">
        <v>39673</v>
      </c>
      <c r="M87" s="149" t="s">
        <v>1001</v>
      </c>
      <c r="N87" s="132"/>
      <c r="O87" s="132"/>
      <c r="P87" s="132"/>
      <c r="Q87" s="132"/>
    </row>
    <row r="88" spans="1:17" s="134" customFormat="1" ht="56.25" x14ac:dyDescent="0.3">
      <c r="A88" s="130">
        <f t="shared" si="1"/>
        <v>81</v>
      </c>
      <c r="B88" s="147" t="s">
        <v>1068</v>
      </c>
      <c r="C88" s="131" t="s">
        <v>923</v>
      </c>
      <c r="D88" s="131" t="s">
        <v>582</v>
      </c>
      <c r="E88" s="131" t="s">
        <v>796</v>
      </c>
      <c r="F88" s="141" t="s">
        <v>1108</v>
      </c>
      <c r="G88" s="132"/>
      <c r="H88" s="285">
        <v>1</v>
      </c>
      <c r="I88" s="132"/>
      <c r="J88" s="148">
        <v>4250</v>
      </c>
      <c r="K88" s="133"/>
      <c r="L88" s="150">
        <v>39673</v>
      </c>
      <c r="M88" s="149" t="s">
        <v>1001</v>
      </c>
      <c r="N88" s="132"/>
      <c r="O88" s="132"/>
      <c r="P88" s="132"/>
      <c r="Q88" s="132"/>
    </row>
    <row r="89" spans="1:17" s="134" customFormat="1" ht="56.25" x14ac:dyDescent="0.3">
      <c r="A89" s="130">
        <f t="shared" si="1"/>
        <v>82</v>
      </c>
      <c r="B89" s="147" t="s">
        <v>382</v>
      </c>
      <c r="C89" s="131" t="s">
        <v>858</v>
      </c>
      <c r="D89" s="131" t="s">
        <v>924</v>
      </c>
      <c r="E89" s="131" t="s">
        <v>796</v>
      </c>
      <c r="F89" s="141" t="s">
        <v>1108</v>
      </c>
      <c r="G89" s="132"/>
      <c r="H89" s="285">
        <v>1</v>
      </c>
      <c r="I89" s="132"/>
      <c r="J89" s="148">
        <v>4000</v>
      </c>
      <c r="K89" s="133"/>
      <c r="L89" s="150">
        <v>39673</v>
      </c>
      <c r="M89" s="149" t="s">
        <v>1001</v>
      </c>
      <c r="N89" s="132"/>
      <c r="O89" s="132"/>
      <c r="P89" s="132"/>
      <c r="Q89" s="132"/>
    </row>
    <row r="90" spans="1:17" s="134" customFormat="1" ht="56.25" x14ac:dyDescent="0.3">
      <c r="A90" s="130">
        <f t="shared" si="1"/>
        <v>83</v>
      </c>
      <c r="B90" s="147" t="s">
        <v>1069</v>
      </c>
      <c r="C90" s="131" t="s">
        <v>925</v>
      </c>
      <c r="D90" s="131" t="s">
        <v>588</v>
      </c>
      <c r="E90" s="131" t="s">
        <v>796</v>
      </c>
      <c r="F90" s="141" t="s">
        <v>1108</v>
      </c>
      <c r="G90" s="132"/>
      <c r="H90" s="285">
        <v>1</v>
      </c>
      <c r="I90" s="132"/>
      <c r="J90" s="148">
        <v>2500</v>
      </c>
      <c r="K90" s="133"/>
      <c r="L90" s="150">
        <v>39673</v>
      </c>
      <c r="M90" s="149" t="s">
        <v>1001</v>
      </c>
      <c r="N90" s="132"/>
      <c r="O90" s="132"/>
      <c r="P90" s="132"/>
      <c r="Q90" s="132"/>
    </row>
    <row r="91" spans="1:17" s="134" customFormat="1" ht="75" x14ac:dyDescent="0.3">
      <c r="A91" s="130">
        <f t="shared" si="1"/>
        <v>84</v>
      </c>
      <c r="B91" s="147" t="s">
        <v>1070</v>
      </c>
      <c r="C91" s="131" t="s">
        <v>885</v>
      </c>
      <c r="D91" s="131" t="s">
        <v>926</v>
      </c>
      <c r="E91" s="131" t="s">
        <v>796</v>
      </c>
      <c r="F91" s="141" t="s">
        <v>1108</v>
      </c>
      <c r="G91" s="132"/>
      <c r="H91" s="285">
        <v>1</v>
      </c>
      <c r="I91" s="132"/>
      <c r="J91" s="148">
        <v>3000</v>
      </c>
      <c r="K91" s="133"/>
      <c r="L91" s="150">
        <v>39673</v>
      </c>
      <c r="M91" s="149" t="s">
        <v>1001</v>
      </c>
      <c r="N91" s="132"/>
      <c r="O91" s="132"/>
      <c r="P91" s="132"/>
      <c r="Q91" s="132"/>
    </row>
    <row r="92" spans="1:17" s="134" customFormat="1" ht="56.25" x14ac:dyDescent="0.3">
      <c r="A92" s="130">
        <f t="shared" si="1"/>
        <v>85</v>
      </c>
      <c r="B92" s="147" t="s">
        <v>1071</v>
      </c>
      <c r="C92" s="131" t="s">
        <v>869</v>
      </c>
      <c r="D92" s="131" t="s">
        <v>927</v>
      </c>
      <c r="E92" s="131" t="s">
        <v>796</v>
      </c>
      <c r="F92" s="141" t="s">
        <v>1108</v>
      </c>
      <c r="G92" s="132"/>
      <c r="H92" s="285">
        <v>1</v>
      </c>
      <c r="I92" s="132"/>
      <c r="J92" s="148">
        <v>3750</v>
      </c>
      <c r="K92" s="133"/>
      <c r="L92" s="150">
        <v>39673</v>
      </c>
      <c r="M92" s="149" t="s">
        <v>1001</v>
      </c>
      <c r="N92" s="132"/>
      <c r="O92" s="132"/>
      <c r="P92" s="132"/>
      <c r="Q92" s="132"/>
    </row>
    <row r="93" spans="1:17" s="134" customFormat="1" ht="75" x14ac:dyDescent="0.3">
      <c r="A93" s="130">
        <f t="shared" si="1"/>
        <v>86</v>
      </c>
      <c r="B93" s="147" t="s">
        <v>386</v>
      </c>
      <c r="C93" s="131" t="s">
        <v>928</v>
      </c>
      <c r="D93" s="131" t="s">
        <v>929</v>
      </c>
      <c r="E93" s="131" t="s">
        <v>796</v>
      </c>
      <c r="F93" s="141" t="s">
        <v>1108</v>
      </c>
      <c r="G93" s="132"/>
      <c r="H93" s="285">
        <v>1</v>
      </c>
      <c r="I93" s="132"/>
      <c r="J93" s="148">
        <v>3000</v>
      </c>
      <c r="K93" s="133"/>
      <c r="L93" s="150">
        <v>39673</v>
      </c>
      <c r="M93" s="149" t="s">
        <v>1001</v>
      </c>
      <c r="N93" s="132"/>
      <c r="O93" s="132"/>
      <c r="P93" s="132"/>
      <c r="Q93" s="132"/>
    </row>
    <row r="94" spans="1:17" s="134" customFormat="1" ht="56.25" x14ac:dyDescent="0.3">
      <c r="A94" s="130">
        <f t="shared" si="1"/>
        <v>87</v>
      </c>
      <c r="B94" s="147" t="s">
        <v>387</v>
      </c>
      <c r="C94" s="131" t="s">
        <v>930</v>
      </c>
      <c r="D94" s="131" t="s">
        <v>931</v>
      </c>
      <c r="E94" s="131" t="s">
        <v>796</v>
      </c>
      <c r="F94" s="141" t="s">
        <v>1108</v>
      </c>
      <c r="G94" s="132"/>
      <c r="H94" s="285">
        <v>1</v>
      </c>
      <c r="I94" s="132"/>
      <c r="J94" s="148">
        <v>1500</v>
      </c>
      <c r="K94" s="133"/>
      <c r="L94" s="150">
        <v>39673</v>
      </c>
      <c r="M94" s="149" t="s">
        <v>1001</v>
      </c>
      <c r="N94" s="132"/>
      <c r="O94" s="132"/>
      <c r="P94" s="132"/>
      <c r="Q94" s="132"/>
    </row>
    <row r="95" spans="1:17" s="134" customFormat="1" ht="56.25" x14ac:dyDescent="0.3">
      <c r="A95" s="130">
        <f t="shared" si="1"/>
        <v>88</v>
      </c>
      <c r="B95" s="147" t="s">
        <v>1072</v>
      </c>
      <c r="C95" s="131" t="s">
        <v>930</v>
      </c>
      <c r="D95" s="131" t="s">
        <v>932</v>
      </c>
      <c r="E95" s="131" t="s">
        <v>796</v>
      </c>
      <c r="F95" s="141" t="s">
        <v>1108</v>
      </c>
      <c r="G95" s="132"/>
      <c r="H95" s="285">
        <v>1</v>
      </c>
      <c r="I95" s="132"/>
      <c r="J95" s="148">
        <v>1500</v>
      </c>
      <c r="K95" s="133"/>
      <c r="L95" s="150">
        <v>39673</v>
      </c>
      <c r="M95" s="149" t="s">
        <v>1001</v>
      </c>
      <c r="N95" s="132"/>
      <c r="O95" s="132"/>
      <c r="P95" s="132"/>
      <c r="Q95" s="132"/>
    </row>
    <row r="96" spans="1:17" s="134" customFormat="1" ht="56.25" x14ac:dyDescent="0.3">
      <c r="A96" s="130">
        <f t="shared" si="1"/>
        <v>89</v>
      </c>
      <c r="B96" s="147" t="s">
        <v>1073</v>
      </c>
      <c r="C96" s="131" t="s">
        <v>901</v>
      </c>
      <c r="D96" s="131" t="s">
        <v>933</v>
      </c>
      <c r="E96" s="131" t="s">
        <v>796</v>
      </c>
      <c r="F96" s="141" t="s">
        <v>1108</v>
      </c>
      <c r="G96" s="132"/>
      <c r="H96" s="285">
        <v>1</v>
      </c>
      <c r="I96" s="132"/>
      <c r="J96" s="148">
        <v>1000</v>
      </c>
      <c r="K96" s="133"/>
      <c r="L96" s="150">
        <v>39673</v>
      </c>
      <c r="M96" s="149" t="s">
        <v>1001</v>
      </c>
      <c r="N96" s="132"/>
      <c r="O96" s="132"/>
      <c r="P96" s="132"/>
      <c r="Q96" s="132"/>
    </row>
    <row r="97" spans="1:17" s="134" customFormat="1" ht="56.25" x14ac:dyDescent="0.3">
      <c r="A97" s="130">
        <f t="shared" si="1"/>
        <v>90</v>
      </c>
      <c r="B97" s="147" t="s">
        <v>390</v>
      </c>
      <c r="C97" s="131" t="s">
        <v>925</v>
      </c>
      <c r="D97" s="131" t="s">
        <v>934</v>
      </c>
      <c r="E97" s="131" t="s">
        <v>796</v>
      </c>
      <c r="F97" s="141" t="s">
        <v>1108</v>
      </c>
      <c r="G97" s="132"/>
      <c r="H97" s="285">
        <v>1</v>
      </c>
      <c r="I97" s="132"/>
      <c r="J97" s="148">
        <v>2500</v>
      </c>
      <c r="K97" s="133"/>
      <c r="L97" s="150">
        <v>39673</v>
      </c>
      <c r="M97" s="149" t="s">
        <v>1001</v>
      </c>
      <c r="N97" s="132"/>
      <c r="O97" s="132"/>
      <c r="P97" s="132"/>
      <c r="Q97" s="132"/>
    </row>
    <row r="98" spans="1:17" s="134" customFormat="1" ht="56.25" x14ac:dyDescent="0.3">
      <c r="A98" s="130">
        <f t="shared" si="1"/>
        <v>91</v>
      </c>
      <c r="B98" s="147" t="s">
        <v>1074</v>
      </c>
      <c r="C98" s="131" t="s">
        <v>935</v>
      </c>
      <c r="D98" s="131" t="s">
        <v>936</v>
      </c>
      <c r="E98" s="131" t="s">
        <v>796</v>
      </c>
      <c r="F98" s="141" t="s">
        <v>1108</v>
      </c>
      <c r="G98" s="132"/>
      <c r="H98" s="285">
        <v>1</v>
      </c>
      <c r="I98" s="132"/>
      <c r="J98" s="148">
        <v>1500</v>
      </c>
      <c r="K98" s="133"/>
      <c r="L98" s="150">
        <v>39673</v>
      </c>
      <c r="M98" s="149" t="s">
        <v>1001</v>
      </c>
      <c r="N98" s="132"/>
      <c r="O98" s="132"/>
      <c r="P98" s="132"/>
      <c r="Q98" s="132"/>
    </row>
    <row r="99" spans="1:17" s="134" customFormat="1" ht="56.25" x14ac:dyDescent="0.3">
      <c r="A99" s="130">
        <f t="shared" si="1"/>
        <v>92</v>
      </c>
      <c r="B99" s="147" t="s">
        <v>1075</v>
      </c>
      <c r="C99" s="131" t="s">
        <v>930</v>
      </c>
      <c r="D99" s="131" t="s">
        <v>937</v>
      </c>
      <c r="E99" s="131" t="s">
        <v>796</v>
      </c>
      <c r="F99" s="141" t="s">
        <v>1108</v>
      </c>
      <c r="G99" s="132"/>
      <c r="H99" s="285">
        <v>1</v>
      </c>
      <c r="I99" s="132"/>
      <c r="J99" s="148">
        <v>1500</v>
      </c>
      <c r="K99" s="133"/>
      <c r="L99" s="150">
        <v>39673</v>
      </c>
      <c r="M99" s="149" t="s">
        <v>1001</v>
      </c>
      <c r="N99" s="132"/>
      <c r="O99" s="132"/>
      <c r="P99" s="132"/>
      <c r="Q99" s="132"/>
    </row>
    <row r="100" spans="1:17" s="134" customFormat="1" ht="56.25" x14ac:dyDescent="0.3">
      <c r="A100" s="130">
        <f t="shared" si="1"/>
        <v>93</v>
      </c>
      <c r="B100" s="147" t="s">
        <v>1076</v>
      </c>
      <c r="C100" s="131" t="s">
        <v>938</v>
      </c>
      <c r="D100" s="131" t="s">
        <v>939</v>
      </c>
      <c r="E100" s="131" t="s">
        <v>796</v>
      </c>
      <c r="F100" s="141" t="s">
        <v>1108</v>
      </c>
      <c r="G100" s="132"/>
      <c r="H100" s="285">
        <v>1</v>
      </c>
      <c r="I100" s="132"/>
      <c r="J100" s="148">
        <v>2500</v>
      </c>
      <c r="K100" s="133"/>
      <c r="L100" s="150">
        <v>39673</v>
      </c>
      <c r="M100" s="149" t="s">
        <v>1001</v>
      </c>
      <c r="N100" s="132"/>
      <c r="O100" s="132"/>
      <c r="P100" s="132"/>
      <c r="Q100" s="132"/>
    </row>
    <row r="101" spans="1:17" s="134" customFormat="1" ht="75" x14ac:dyDescent="0.3">
      <c r="A101" s="130">
        <f t="shared" si="1"/>
        <v>94</v>
      </c>
      <c r="B101" s="147" t="s">
        <v>394</v>
      </c>
      <c r="C101" s="131" t="s">
        <v>940</v>
      </c>
      <c r="D101" s="131" t="s">
        <v>941</v>
      </c>
      <c r="E101" s="131" t="s">
        <v>796</v>
      </c>
      <c r="F101" s="141" t="s">
        <v>1108</v>
      </c>
      <c r="G101" s="132"/>
      <c r="H101" s="285">
        <v>1</v>
      </c>
      <c r="I101" s="132"/>
      <c r="J101" s="148">
        <v>500</v>
      </c>
      <c r="K101" s="133"/>
      <c r="L101" s="150">
        <v>39673</v>
      </c>
      <c r="M101" s="149" t="s">
        <v>1001</v>
      </c>
      <c r="N101" s="132"/>
      <c r="O101" s="132"/>
      <c r="P101" s="132"/>
      <c r="Q101" s="132"/>
    </row>
    <row r="102" spans="1:17" s="134" customFormat="1" ht="56.25" x14ac:dyDescent="0.3">
      <c r="A102" s="130">
        <f t="shared" si="1"/>
        <v>95</v>
      </c>
      <c r="B102" s="147" t="s">
        <v>1077</v>
      </c>
      <c r="C102" s="131" t="s">
        <v>940</v>
      </c>
      <c r="D102" s="131" t="s">
        <v>942</v>
      </c>
      <c r="E102" s="131" t="s">
        <v>796</v>
      </c>
      <c r="F102" s="141" t="s">
        <v>1108</v>
      </c>
      <c r="G102" s="132"/>
      <c r="H102" s="285">
        <v>1</v>
      </c>
      <c r="I102" s="132"/>
      <c r="J102" s="148">
        <v>500</v>
      </c>
      <c r="K102" s="133"/>
      <c r="L102" s="150">
        <v>39673</v>
      </c>
      <c r="M102" s="149" t="s">
        <v>1001</v>
      </c>
      <c r="N102" s="132"/>
      <c r="O102" s="132"/>
      <c r="P102" s="132"/>
      <c r="Q102" s="132"/>
    </row>
    <row r="103" spans="1:17" s="134" customFormat="1" ht="75" x14ac:dyDescent="0.3">
      <c r="A103" s="130">
        <f t="shared" si="1"/>
        <v>96</v>
      </c>
      <c r="B103" s="147" t="s">
        <v>1078</v>
      </c>
      <c r="C103" s="131" t="s">
        <v>940</v>
      </c>
      <c r="D103" s="131" t="s">
        <v>943</v>
      </c>
      <c r="E103" s="131" t="s">
        <v>796</v>
      </c>
      <c r="F103" s="141" t="s">
        <v>1108</v>
      </c>
      <c r="G103" s="132"/>
      <c r="H103" s="285">
        <v>1</v>
      </c>
      <c r="I103" s="132"/>
      <c r="J103" s="148">
        <v>500</v>
      </c>
      <c r="K103" s="133"/>
      <c r="L103" s="150">
        <v>39673</v>
      </c>
      <c r="M103" s="149" t="s">
        <v>1001</v>
      </c>
      <c r="N103" s="132"/>
      <c r="O103" s="132"/>
      <c r="P103" s="132"/>
      <c r="Q103" s="132"/>
    </row>
    <row r="104" spans="1:17" s="134" customFormat="1" ht="56.25" x14ac:dyDescent="0.3">
      <c r="A104" s="130">
        <f t="shared" si="1"/>
        <v>97</v>
      </c>
      <c r="B104" s="147" t="s">
        <v>1079</v>
      </c>
      <c r="C104" s="131" t="s">
        <v>944</v>
      </c>
      <c r="D104" s="131" t="s">
        <v>945</v>
      </c>
      <c r="E104" s="131" t="s">
        <v>796</v>
      </c>
      <c r="F104" s="141" t="s">
        <v>1108</v>
      </c>
      <c r="G104" s="132"/>
      <c r="H104" s="285">
        <v>1</v>
      </c>
      <c r="I104" s="132"/>
      <c r="J104" s="148">
        <v>11000</v>
      </c>
      <c r="K104" s="133"/>
      <c r="L104" s="150">
        <v>39673</v>
      </c>
      <c r="M104" s="149" t="s">
        <v>1001</v>
      </c>
      <c r="N104" s="132"/>
      <c r="O104" s="132"/>
      <c r="P104" s="132"/>
      <c r="Q104" s="132"/>
    </row>
    <row r="105" spans="1:17" s="134" customFormat="1" ht="56.25" x14ac:dyDescent="0.3">
      <c r="A105" s="130">
        <f t="shared" si="1"/>
        <v>98</v>
      </c>
      <c r="B105" s="147" t="s">
        <v>398</v>
      </c>
      <c r="C105" s="131" t="s">
        <v>946</v>
      </c>
      <c r="D105" s="131" t="s">
        <v>947</v>
      </c>
      <c r="E105" s="131" t="s">
        <v>796</v>
      </c>
      <c r="F105" s="141" t="s">
        <v>1108</v>
      </c>
      <c r="G105" s="132"/>
      <c r="H105" s="285">
        <v>1</v>
      </c>
      <c r="I105" s="132"/>
      <c r="J105" s="148">
        <v>4000</v>
      </c>
      <c r="K105" s="133"/>
      <c r="L105" s="150">
        <v>39673</v>
      </c>
      <c r="M105" s="149" t="s">
        <v>1001</v>
      </c>
      <c r="N105" s="132"/>
      <c r="O105" s="132"/>
      <c r="P105" s="132"/>
      <c r="Q105" s="132"/>
    </row>
    <row r="106" spans="1:17" s="134" customFormat="1" ht="56.25" x14ac:dyDescent="0.3">
      <c r="A106" s="130">
        <f t="shared" si="1"/>
        <v>99</v>
      </c>
      <c r="B106" s="147" t="s">
        <v>399</v>
      </c>
      <c r="C106" s="131" t="s">
        <v>948</v>
      </c>
      <c r="D106" s="131" t="s">
        <v>626</v>
      </c>
      <c r="E106" s="131" t="s">
        <v>796</v>
      </c>
      <c r="F106" s="141" t="s">
        <v>1108</v>
      </c>
      <c r="G106" s="132"/>
      <c r="H106" s="285">
        <v>1</v>
      </c>
      <c r="I106" s="132"/>
      <c r="J106" s="148">
        <v>6000</v>
      </c>
      <c r="K106" s="133"/>
      <c r="L106" s="150">
        <v>39673</v>
      </c>
      <c r="M106" s="149" t="s">
        <v>1001</v>
      </c>
      <c r="N106" s="132"/>
      <c r="O106" s="132"/>
      <c r="P106" s="132"/>
      <c r="Q106" s="132"/>
    </row>
    <row r="107" spans="1:17" s="134" customFormat="1" ht="56.25" x14ac:dyDescent="0.3">
      <c r="A107" s="130">
        <f t="shared" si="1"/>
        <v>100</v>
      </c>
      <c r="B107" s="147" t="s">
        <v>1080</v>
      </c>
      <c r="C107" s="131" t="s">
        <v>856</v>
      </c>
      <c r="D107" s="131" t="s">
        <v>949</v>
      </c>
      <c r="E107" s="131" t="s">
        <v>796</v>
      </c>
      <c r="F107" s="141" t="s">
        <v>1108</v>
      </c>
      <c r="G107" s="132"/>
      <c r="H107" s="285">
        <v>1</v>
      </c>
      <c r="I107" s="132"/>
      <c r="J107" s="148">
        <v>3500</v>
      </c>
      <c r="K107" s="133"/>
      <c r="L107" s="150">
        <v>39673</v>
      </c>
      <c r="M107" s="149" t="s">
        <v>1001</v>
      </c>
      <c r="N107" s="132"/>
      <c r="O107" s="132"/>
      <c r="P107" s="132"/>
      <c r="Q107" s="132"/>
    </row>
    <row r="108" spans="1:17" s="134" customFormat="1" ht="56.25" x14ac:dyDescent="0.3">
      <c r="A108" s="130">
        <f t="shared" si="1"/>
        <v>101</v>
      </c>
      <c r="B108" s="147" t="s">
        <v>1081</v>
      </c>
      <c r="C108" s="131" t="s">
        <v>864</v>
      </c>
      <c r="D108" s="131" t="s">
        <v>630</v>
      </c>
      <c r="E108" s="131" t="s">
        <v>796</v>
      </c>
      <c r="F108" s="141" t="s">
        <v>1108</v>
      </c>
      <c r="G108" s="132"/>
      <c r="H108" s="285">
        <v>1</v>
      </c>
      <c r="I108" s="132"/>
      <c r="J108" s="148">
        <v>9000</v>
      </c>
      <c r="K108" s="133"/>
      <c r="L108" s="150">
        <v>39673</v>
      </c>
      <c r="M108" s="149" t="s">
        <v>1001</v>
      </c>
      <c r="N108" s="132"/>
      <c r="O108" s="132"/>
      <c r="P108" s="132"/>
      <c r="Q108" s="132"/>
    </row>
    <row r="109" spans="1:17" s="134" customFormat="1" ht="56.25" x14ac:dyDescent="0.3">
      <c r="A109" s="130">
        <f t="shared" si="1"/>
        <v>102</v>
      </c>
      <c r="B109" s="147" t="s">
        <v>1082</v>
      </c>
      <c r="C109" s="131" t="s">
        <v>901</v>
      </c>
      <c r="D109" s="131" t="s">
        <v>950</v>
      </c>
      <c r="E109" s="131" t="s">
        <v>796</v>
      </c>
      <c r="F109" s="141" t="s">
        <v>1108</v>
      </c>
      <c r="G109" s="132"/>
      <c r="H109" s="285">
        <v>1</v>
      </c>
      <c r="I109" s="132"/>
      <c r="J109" s="148">
        <v>1000</v>
      </c>
      <c r="K109" s="133"/>
      <c r="L109" s="150">
        <v>39673</v>
      </c>
      <c r="M109" s="149" t="s">
        <v>1001</v>
      </c>
      <c r="N109" s="132"/>
      <c r="O109" s="132"/>
      <c r="P109" s="132"/>
      <c r="Q109" s="132"/>
    </row>
    <row r="110" spans="1:17" s="134" customFormat="1" ht="56.25" x14ac:dyDescent="0.3">
      <c r="A110" s="130">
        <f t="shared" si="1"/>
        <v>103</v>
      </c>
      <c r="B110" s="147" t="s">
        <v>1083</v>
      </c>
      <c r="C110" s="131" t="s">
        <v>938</v>
      </c>
      <c r="D110" s="131" t="s">
        <v>634</v>
      </c>
      <c r="E110" s="131" t="s">
        <v>796</v>
      </c>
      <c r="F110" s="141" t="s">
        <v>1108</v>
      </c>
      <c r="G110" s="132"/>
      <c r="H110" s="285">
        <v>1</v>
      </c>
      <c r="I110" s="132"/>
      <c r="J110" s="148">
        <v>2500</v>
      </c>
      <c r="K110" s="133"/>
      <c r="L110" s="150">
        <v>39673</v>
      </c>
      <c r="M110" s="149" t="s">
        <v>1001</v>
      </c>
      <c r="N110" s="132"/>
      <c r="O110" s="132"/>
      <c r="P110" s="132"/>
      <c r="Q110" s="132"/>
    </row>
    <row r="111" spans="1:17" s="134" customFormat="1" ht="56.25" x14ac:dyDescent="0.3">
      <c r="A111" s="130">
        <f t="shared" si="1"/>
        <v>104</v>
      </c>
      <c r="B111" s="147" t="s">
        <v>1084</v>
      </c>
      <c r="C111" s="131" t="s">
        <v>940</v>
      </c>
      <c r="D111" s="131" t="s">
        <v>951</v>
      </c>
      <c r="E111" s="131" t="s">
        <v>796</v>
      </c>
      <c r="F111" s="141" t="s">
        <v>1108</v>
      </c>
      <c r="G111" s="132"/>
      <c r="H111" s="285">
        <v>1</v>
      </c>
      <c r="I111" s="132"/>
      <c r="J111" s="148">
        <v>500</v>
      </c>
      <c r="K111" s="133"/>
      <c r="L111" s="150">
        <v>39673</v>
      </c>
      <c r="M111" s="149" t="s">
        <v>1001</v>
      </c>
      <c r="N111" s="132"/>
      <c r="O111" s="132"/>
      <c r="P111" s="132"/>
      <c r="Q111" s="132"/>
    </row>
    <row r="112" spans="1:17" s="134" customFormat="1" ht="56.25" x14ac:dyDescent="0.3">
      <c r="A112" s="130">
        <f t="shared" si="1"/>
        <v>105</v>
      </c>
      <c r="B112" s="147" t="s">
        <v>1085</v>
      </c>
      <c r="C112" s="131" t="s">
        <v>899</v>
      </c>
      <c r="D112" s="131" t="s">
        <v>952</v>
      </c>
      <c r="E112" s="131" t="s">
        <v>796</v>
      </c>
      <c r="F112" s="141" t="s">
        <v>1108</v>
      </c>
      <c r="G112" s="191"/>
      <c r="H112" s="285">
        <v>1</v>
      </c>
      <c r="I112" s="132"/>
      <c r="J112" s="148">
        <v>750</v>
      </c>
      <c r="K112" s="133"/>
      <c r="L112" s="150">
        <v>39673</v>
      </c>
      <c r="M112" s="149" t="s">
        <v>1001</v>
      </c>
      <c r="N112" s="132"/>
      <c r="O112" s="132"/>
      <c r="P112" s="132"/>
      <c r="Q112" s="132"/>
    </row>
    <row r="113" spans="1:17" s="134" customFormat="1" ht="56.25" x14ac:dyDescent="0.3">
      <c r="A113" s="130">
        <f t="shared" si="1"/>
        <v>106</v>
      </c>
      <c r="B113" s="147" t="s">
        <v>1086</v>
      </c>
      <c r="C113" s="131" t="s">
        <v>854</v>
      </c>
      <c r="D113" s="131" t="s">
        <v>953</v>
      </c>
      <c r="E113" s="131" t="s">
        <v>796</v>
      </c>
      <c r="F113" s="141" t="s">
        <v>1108</v>
      </c>
      <c r="G113" s="132"/>
      <c r="H113" s="285">
        <v>1</v>
      </c>
      <c r="I113" s="132"/>
      <c r="J113" s="148">
        <v>1750</v>
      </c>
      <c r="K113" s="133"/>
      <c r="L113" s="150">
        <v>39673</v>
      </c>
      <c r="M113" s="149" t="s">
        <v>1001</v>
      </c>
      <c r="N113" s="132"/>
      <c r="O113" s="132"/>
      <c r="P113" s="132"/>
      <c r="Q113" s="132"/>
    </row>
    <row r="114" spans="1:17" s="134" customFormat="1" ht="56.25" x14ac:dyDescent="0.3">
      <c r="A114" s="130">
        <f t="shared" si="1"/>
        <v>107</v>
      </c>
      <c r="B114" s="147" t="s">
        <v>1087</v>
      </c>
      <c r="C114" s="131" t="s">
        <v>954</v>
      </c>
      <c r="D114" s="131" t="s">
        <v>955</v>
      </c>
      <c r="E114" s="131" t="s">
        <v>796</v>
      </c>
      <c r="F114" s="141" t="s">
        <v>1108</v>
      </c>
      <c r="G114" s="132"/>
      <c r="H114" s="285">
        <v>1</v>
      </c>
      <c r="I114" s="132"/>
      <c r="J114" s="148">
        <v>2000</v>
      </c>
      <c r="K114" s="133"/>
      <c r="L114" s="150">
        <v>39673</v>
      </c>
      <c r="M114" s="149" t="s">
        <v>1001</v>
      </c>
      <c r="N114" s="132"/>
      <c r="O114" s="132"/>
      <c r="P114" s="132"/>
      <c r="Q114" s="132"/>
    </row>
    <row r="115" spans="1:17" s="134" customFormat="1" ht="56.25" x14ac:dyDescent="0.3">
      <c r="A115" s="130">
        <f t="shared" si="1"/>
        <v>108</v>
      </c>
      <c r="B115" s="147" t="s">
        <v>1088</v>
      </c>
      <c r="C115" s="131" t="s">
        <v>956</v>
      </c>
      <c r="D115" s="131" t="s">
        <v>957</v>
      </c>
      <c r="E115" s="131" t="s">
        <v>796</v>
      </c>
      <c r="F115" s="141" t="s">
        <v>1108</v>
      </c>
      <c r="G115" s="132"/>
      <c r="H115" s="285">
        <v>1</v>
      </c>
      <c r="I115" s="132"/>
      <c r="J115" s="148">
        <v>4500</v>
      </c>
      <c r="K115" s="133"/>
      <c r="L115" s="150">
        <v>39673</v>
      </c>
      <c r="M115" s="149" t="s">
        <v>1001</v>
      </c>
      <c r="N115" s="132"/>
      <c r="O115" s="132"/>
      <c r="P115" s="132"/>
      <c r="Q115" s="132"/>
    </row>
    <row r="116" spans="1:17" s="134" customFormat="1" ht="56.25" x14ac:dyDescent="0.3">
      <c r="A116" s="130">
        <f t="shared" si="1"/>
        <v>109</v>
      </c>
      <c r="B116" s="147" t="s">
        <v>1089</v>
      </c>
      <c r="C116" s="131" t="s">
        <v>935</v>
      </c>
      <c r="D116" s="131" t="s">
        <v>958</v>
      </c>
      <c r="E116" s="131" t="s">
        <v>796</v>
      </c>
      <c r="F116" s="141" t="s">
        <v>1108</v>
      </c>
      <c r="G116" s="132"/>
      <c r="H116" s="285">
        <v>1</v>
      </c>
      <c r="I116" s="132"/>
      <c r="J116" s="148">
        <v>1500</v>
      </c>
      <c r="K116" s="133"/>
      <c r="L116" s="150">
        <v>39673</v>
      </c>
      <c r="M116" s="149" t="s">
        <v>1001</v>
      </c>
      <c r="N116" s="132"/>
      <c r="O116" s="132"/>
      <c r="P116" s="132"/>
      <c r="Q116" s="132"/>
    </row>
    <row r="117" spans="1:17" s="134" customFormat="1" ht="56.25" x14ac:dyDescent="0.3">
      <c r="A117" s="130">
        <f t="shared" si="1"/>
        <v>110</v>
      </c>
      <c r="B117" s="147" t="s">
        <v>1090</v>
      </c>
      <c r="C117" s="131" t="s">
        <v>901</v>
      </c>
      <c r="D117" s="131" t="s">
        <v>959</v>
      </c>
      <c r="E117" s="131" t="s">
        <v>796</v>
      </c>
      <c r="F117" s="141" t="s">
        <v>1108</v>
      </c>
      <c r="G117" s="132"/>
      <c r="H117" s="285">
        <v>1</v>
      </c>
      <c r="I117" s="132"/>
      <c r="J117" s="148">
        <v>1000</v>
      </c>
      <c r="K117" s="133"/>
      <c r="L117" s="150">
        <v>39673</v>
      </c>
      <c r="M117" s="149" t="s">
        <v>1001</v>
      </c>
      <c r="N117" s="132"/>
      <c r="O117" s="132"/>
      <c r="P117" s="132"/>
      <c r="Q117" s="132"/>
    </row>
    <row r="118" spans="1:17" s="134" customFormat="1" ht="56.25" x14ac:dyDescent="0.3">
      <c r="A118" s="130">
        <f t="shared" si="1"/>
        <v>111</v>
      </c>
      <c r="B118" s="147" t="s">
        <v>1091</v>
      </c>
      <c r="C118" s="131" t="s">
        <v>938</v>
      </c>
      <c r="D118" s="131" t="s">
        <v>960</v>
      </c>
      <c r="E118" s="131" t="s">
        <v>796</v>
      </c>
      <c r="F118" s="141" t="s">
        <v>1108</v>
      </c>
      <c r="G118" s="132"/>
      <c r="H118" s="285">
        <v>1</v>
      </c>
      <c r="I118" s="132"/>
      <c r="J118" s="148">
        <v>2500</v>
      </c>
      <c r="K118" s="133"/>
      <c r="L118" s="150">
        <v>39673</v>
      </c>
      <c r="M118" s="149" t="s">
        <v>1001</v>
      </c>
      <c r="N118" s="132"/>
      <c r="O118" s="132"/>
      <c r="P118" s="132"/>
      <c r="Q118" s="132"/>
    </row>
    <row r="119" spans="1:17" s="134" customFormat="1" ht="56.25" x14ac:dyDescent="0.3">
      <c r="A119" s="130">
        <f t="shared" si="1"/>
        <v>112</v>
      </c>
      <c r="B119" s="147" t="s">
        <v>1092</v>
      </c>
      <c r="C119" s="131" t="s">
        <v>901</v>
      </c>
      <c r="D119" s="131" t="s">
        <v>961</v>
      </c>
      <c r="E119" s="131" t="s">
        <v>796</v>
      </c>
      <c r="F119" s="141" t="s">
        <v>1108</v>
      </c>
      <c r="G119" s="132"/>
      <c r="H119" s="285">
        <v>1</v>
      </c>
      <c r="I119" s="132"/>
      <c r="J119" s="148">
        <v>1000</v>
      </c>
      <c r="K119" s="133"/>
      <c r="L119" s="150">
        <v>39673</v>
      </c>
      <c r="M119" s="149" t="s">
        <v>1001</v>
      </c>
      <c r="N119" s="132"/>
      <c r="O119" s="132"/>
      <c r="P119" s="132"/>
      <c r="Q119" s="132"/>
    </row>
    <row r="120" spans="1:17" s="134" customFormat="1" ht="56.25" x14ac:dyDescent="0.3">
      <c r="A120" s="130">
        <f t="shared" si="1"/>
        <v>113</v>
      </c>
      <c r="B120" s="147" t="s">
        <v>1093</v>
      </c>
      <c r="C120" s="131" t="s">
        <v>940</v>
      </c>
      <c r="D120" s="131" t="s">
        <v>962</v>
      </c>
      <c r="E120" s="131" t="s">
        <v>796</v>
      </c>
      <c r="F120" s="141" t="s">
        <v>1108</v>
      </c>
      <c r="G120" s="132"/>
      <c r="H120" s="285">
        <v>1</v>
      </c>
      <c r="I120" s="132"/>
      <c r="J120" s="148">
        <v>500</v>
      </c>
      <c r="K120" s="133"/>
      <c r="L120" s="150">
        <v>39673</v>
      </c>
      <c r="M120" s="149" t="s">
        <v>1001</v>
      </c>
      <c r="N120" s="132"/>
      <c r="O120" s="132"/>
      <c r="P120" s="132"/>
      <c r="Q120" s="132"/>
    </row>
    <row r="121" spans="1:17" s="134" customFormat="1" ht="56.25" x14ac:dyDescent="0.3">
      <c r="A121" s="130">
        <f t="shared" si="1"/>
        <v>114</v>
      </c>
      <c r="B121" s="147" t="s">
        <v>1094</v>
      </c>
      <c r="C121" s="131" t="s">
        <v>935</v>
      </c>
      <c r="D121" s="131" t="s">
        <v>963</v>
      </c>
      <c r="E121" s="131" t="s">
        <v>796</v>
      </c>
      <c r="F121" s="141" t="s">
        <v>1108</v>
      </c>
      <c r="G121" s="132"/>
      <c r="H121" s="285">
        <v>1</v>
      </c>
      <c r="I121" s="132"/>
      <c r="J121" s="148">
        <v>1500</v>
      </c>
      <c r="K121" s="133"/>
      <c r="L121" s="150">
        <v>39673</v>
      </c>
      <c r="M121" s="149" t="s">
        <v>1001</v>
      </c>
      <c r="N121" s="132"/>
      <c r="O121" s="132"/>
      <c r="P121" s="132"/>
      <c r="Q121" s="132"/>
    </row>
    <row r="122" spans="1:17" s="134" customFormat="1" ht="56.25" x14ac:dyDescent="0.3">
      <c r="A122" s="130">
        <f t="shared" si="1"/>
        <v>115</v>
      </c>
      <c r="B122" s="147" t="s">
        <v>1095</v>
      </c>
      <c r="C122" s="131" t="s">
        <v>935</v>
      </c>
      <c r="D122" s="131" t="s">
        <v>659</v>
      </c>
      <c r="E122" s="131" t="s">
        <v>796</v>
      </c>
      <c r="F122" s="141" t="s">
        <v>1108</v>
      </c>
      <c r="G122" s="132"/>
      <c r="H122" s="285">
        <v>1</v>
      </c>
      <c r="I122" s="132"/>
      <c r="J122" s="148">
        <v>1500</v>
      </c>
      <c r="K122" s="132"/>
      <c r="L122" s="150">
        <v>39673</v>
      </c>
      <c r="M122" s="149" t="s">
        <v>1001</v>
      </c>
      <c r="N122" s="132"/>
      <c r="O122" s="132"/>
      <c r="P122" s="132"/>
      <c r="Q122" s="132"/>
    </row>
    <row r="123" spans="1:17" s="134" customFormat="1" ht="56.25" x14ac:dyDescent="0.3">
      <c r="A123" s="130">
        <f t="shared" si="1"/>
        <v>116</v>
      </c>
      <c r="B123" s="147" t="s">
        <v>1096</v>
      </c>
      <c r="C123" s="131" t="s">
        <v>956</v>
      </c>
      <c r="D123" s="131" t="s">
        <v>964</v>
      </c>
      <c r="E123" s="131" t="s">
        <v>796</v>
      </c>
      <c r="F123" s="141" t="s">
        <v>1108</v>
      </c>
      <c r="G123" s="132"/>
      <c r="H123" s="285">
        <v>1</v>
      </c>
      <c r="I123" s="132"/>
      <c r="J123" s="148">
        <v>4500</v>
      </c>
      <c r="K123" s="133"/>
      <c r="L123" s="150">
        <v>39673</v>
      </c>
      <c r="M123" s="149" t="s">
        <v>1001</v>
      </c>
      <c r="N123" s="132"/>
      <c r="O123" s="132"/>
      <c r="P123" s="132"/>
      <c r="Q123" s="132"/>
    </row>
    <row r="124" spans="1:17" s="134" customFormat="1" ht="56.25" x14ac:dyDescent="0.3">
      <c r="A124" s="130">
        <f t="shared" si="1"/>
        <v>117</v>
      </c>
      <c r="B124" s="147" t="s">
        <v>1097</v>
      </c>
      <c r="C124" s="131" t="s">
        <v>940</v>
      </c>
      <c r="D124" s="131" t="s">
        <v>664</v>
      </c>
      <c r="E124" s="131" t="s">
        <v>796</v>
      </c>
      <c r="F124" s="141" t="s">
        <v>1108</v>
      </c>
      <c r="G124" s="132"/>
      <c r="H124" s="285">
        <v>1</v>
      </c>
      <c r="I124" s="132"/>
      <c r="J124" s="148">
        <v>500</v>
      </c>
      <c r="K124" s="133"/>
      <c r="L124" s="150">
        <v>39673</v>
      </c>
      <c r="M124" s="149" t="s">
        <v>1001</v>
      </c>
      <c r="N124" s="132"/>
      <c r="O124" s="132"/>
      <c r="P124" s="132"/>
      <c r="Q124" s="132"/>
    </row>
    <row r="125" spans="1:17" s="134" customFormat="1" ht="56.25" x14ac:dyDescent="0.3">
      <c r="A125" s="130">
        <f t="shared" si="1"/>
        <v>118</v>
      </c>
      <c r="B125" s="147" t="s">
        <v>1098</v>
      </c>
      <c r="C125" s="131" t="s">
        <v>965</v>
      </c>
      <c r="D125" s="131" t="s">
        <v>966</v>
      </c>
      <c r="E125" s="131" t="s">
        <v>796</v>
      </c>
      <c r="F125" s="141" t="s">
        <v>1108</v>
      </c>
      <c r="G125" s="132"/>
      <c r="H125" s="285">
        <v>1</v>
      </c>
      <c r="I125" s="132"/>
      <c r="J125" s="148">
        <v>250</v>
      </c>
      <c r="K125" s="133"/>
      <c r="L125" s="150">
        <v>39673</v>
      </c>
      <c r="M125" s="149" t="s">
        <v>1001</v>
      </c>
      <c r="N125" s="132"/>
      <c r="O125" s="132"/>
      <c r="P125" s="132"/>
      <c r="Q125" s="132"/>
    </row>
    <row r="126" spans="1:17" s="115" customFormat="1" ht="120" customHeight="1" x14ac:dyDescent="0.3">
      <c r="A126" s="130">
        <f>A125+1</f>
        <v>119</v>
      </c>
      <c r="B126" s="147" t="s">
        <v>1009</v>
      </c>
      <c r="C126" s="131" t="s">
        <v>1212</v>
      </c>
      <c r="D126" s="131" t="s">
        <v>968</v>
      </c>
      <c r="E126" s="141" t="s">
        <v>969</v>
      </c>
      <c r="F126" s="141" t="s">
        <v>1108</v>
      </c>
      <c r="G126" s="146" t="s">
        <v>967</v>
      </c>
      <c r="H126" s="285">
        <v>1</v>
      </c>
      <c r="I126" s="146"/>
      <c r="J126" s="147">
        <v>2500</v>
      </c>
      <c r="K126" s="148">
        <v>891050</v>
      </c>
      <c r="L126" s="150">
        <v>39003</v>
      </c>
      <c r="M126" s="149" t="s">
        <v>1213</v>
      </c>
      <c r="N126" s="132"/>
      <c r="O126" s="145" t="s">
        <v>1348</v>
      </c>
      <c r="P126" s="190">
        <v>43363</v>
      </c>
      <c r="Q126" s="132"/>
    </row>
    <row r="127" spans="1:17" s="115" customFormat="1" ht="117.75" customHeight="1" x14ac:dyDescent="0.3">
      <c r="A127" s="130">
        <f t="shared" ref="A127:A149" si="2">A126+1</f>
        <v>120</v>
      </c>
      <c r="B127" s="147" t="s">
        <v>1010</v>
      </c>
      <c r="C127" s="131" t="s">
        <v>1214</v>
      </c>
      <c r="D127" s="131" t="s">
        <v>971</v>
      </c>
      <c r="E127" s="141" t="s">
        <v>969</v>
      </c>
      <c r="F127" s="141" t="s">
        <v>1108</v>
      </c>
      <c r="G127" s="146" t="s">
        <v>970</v>
      </c>
      <c r="H127" s="285">
        <v>1</v>
      </c>
      <c r="I127" s="146"/>
      <c r="J127" s="147">
        <v>1078</v>
      </c>
      <c r="K127" s="148">
        <v>172824.95999999999</v>
      </c>
      <c r="L127" s="150">
        <v>39003</v>
      </c>
      <c r="M127" s="149" t="s">
        <v>1215</v>
      </c>
      <c r="N127" s="132"/>
      <c r="O127" s="145" t="s">
        <v>1347</v>
      </c>
      <c r="P127" s="190">
        <v>43363</v>
      </c>
      <c r="Q127" s="132"/>
    </row>
    <row r="128" spans="1:17" s="186" customFormat="1" ht="75" x14ac:dyDescent="0.3">
      <c r="A128" s="130">
        <f>A127+1</f>
        <v>121</v>
      </c>
      <c r="B128" s="147" t="s">
        <v>1011</v>
      </c>
      <c r="C128" s="141" t="s">
        <v>1216</v>
      </c>
      <c r="D128" s="131" t="s">
        <v>972</v>
      </c>
      <c r="E128" s="141" t="s">
        <v>969</v>
      </c>
      <c r="F128" s="141" t="s">
        <v>1108</v>
      </c>
      <c r="G128" s="146"/>
      <c r="H128" s="285">
        <v>1</v>
      </c>
      <c r="I128" s="146"/>
      <c r="J128" s="147">
        <v>36</v>
      </c>
      <c r="K128" s="148"/>
      <c r="L128" s="150">
        <v>39003</v>
      </c>
      <c r="M128" s="149" t="s">
        <v>79</v>
      </c>
      <c r="N128" s="132"/>
      <c r="O128" s="132"/>
      <c r="P128" s="132"/>
      <c r="Q128" s="132"/>
    </row>
    <row r="129" spans="1:17" s="115" customFormat="1" ht="112.5" x14ac:dyDescent="0.3">
      <c r="A129" s="130">
        <f t="shared" si="2"/>
        <v>122</v>
      </c>
      <c r="B129" s="147" t="s">
        <v>1012</v>
      </c>
      <c r="C129" s="141" t="s">
        <v>1217</v>
      </c>
      <c r="D129" s="131" t="s">
        <v>974</v>
      </c>
      <c r="E129" s="141" t="s">
        <v>969</v>
      </c>
      <c r="F129" s="141" t="s">
        <v>1108</v>
      </c>
      <c r="G129" s="146" t="s">
        <v>973</v>
      </c>
      <c r="H129" s="285">
        <v>1</v>
      </c>
      <c r="I129" s="146"/>
      <c r="J129" s="147">
        <v>3441</v>
      </c>
      <c r="K129" s="148">
        <v>550800.87</v>
      </c>
      <c r="L129" s="150">
        <v>39003</v>
      </c>
      <c r="M129" s="149" t="s">
        <v>1218</v>
      </c>
      <c r="N129" s="132"/>
      <c r="O129" s="145" t="s">
        <v>1346</v>
      </c>
      <c r="P129" s="190">
        <v>43363</v>
      </c>
      <c r="Q129" s="132"/>
    </row>
    <row r="130" spans="1:17" s="112" customFormat="1" ht="126" x14ac:dyDescent="0.3">
      <c r="A130" s="130">
        <f t="shared" si="2"/>
        <v>123</v>
      </c>
      <c r="B130" s="147" t="s">
        <v>1102</v>
      </c>
      <c r="C130" s="141" t="s">
        <v>1511</v>
      </c>
      <c r="D130" s="141" t="s">
        <v>976</v>
      </c>
      <c r="E130" s="141" t="s">
        <v>1377</v>
      </c>
      <c r="F130" s="141" t="s">
        <v>1108</v>
      </c>
      <c r="G130" s="146" t="s">
        <v>975</v>
      </c>
      <c r="H130" s="285">
        <v>1</v>
      </c>
      <c r="I130" s="146"/>
      <c r="J130" s="331">
        <v>2119</v>
      </c>
      <c r="K130" s="148">
        <v>786786.06</v>
      </c>
      <c r="L130" s="143">
        <v>41794</v>
      </c>
      <c r="M130" s="151" t="s">
        <v>1523</v>
      </c>
      <c r="N130" s="132"/>
      <c r="O130" s="132"/>
      <c r="P130" s="132"/>
      <c r="Q130" s="132"/>
    </row>
    <row r="131" spans="1:17" s="112" customFormat="1" ht="112.5" x14ac:dyDescent="0.3">
      <c r="A131" s="130">
        <f>A130+1</f>
        <v>124</v>
      </c>
      <c r="B131" s="147" t="s">
        <v>1103</v>
      </c>
      <c r="C131" s="141" t="s">
        <v>978</v>
      </c>
      <c r="D131" s="141" t="s">
        <v>979</v>
      </c>
      <c r="E131" s="141" t="s">
        <v>969</v>
      </c>
      <c r="F131" s="141" t="s">
        <v>1108</v>
      </c>
      <c r="G131" s="146" t="s">
        <v>977</v>
      </c>
      <c r="H131" s="285">
        <v>1</v>
      </c>
      <c r="I131" s="146"/>
      <c r="J131" s="147">
        <v>2776</v>
      </c>
      <c r="K131" s="148">
        <v>1588871.36</v>
      </c>
      <c r="L131" s="143">
        <v>41913</v>
      </c>
      <c r="M131" s="151" t="s">
        <v>1002</v>
      </c>
      <c r="N131" s="132"/>
      <c r="O131" s="132"/>
      <c r="P131" s="132"/>
      <c r="Q131" s="132"/>
    </row>
    <row r="132" spans="1:17" s="112" customFormat="1" ht="150" customHeight="1" x14ac:dyDescent="0.3">
      <c r="A132" s="130">
        <f t="shared" si="2"/>
        <v>125</v>
      </c>
      <c r="B132" s="147" t="s">
        <v>1104</v>
      </c>
      <c r="C132" s="141" t="s">
        <v>981</v>
      </c>
      <c r="D132" s="141" t="s">
        <v>982</v>
      </c>
      <c r="E132" s="141" t="s">
        <v>969</v>
      </c>
      <c r="F132" s="141" t="s">
        <v>1108</v>
      </c>
      <c r="G132" s="146" t="s">
        <v>980</v>
      </c>
      <c r="H132" s="285">
        <v>1</v>
      </c>
      <c r="I132" s="146"/>
      <c r="J132" s="147">
        <v>492</v>
      </c>
      <c r="K132" s="148">
        <v>90282</v>
      </c>
      <c r="L132" s="143">
        <v>41913</v>
      </c>
      <c r="M132" s="151" t="s">
        <v>1003</v>
      </c>
      <c r="N132" s="132"/>
      <c r="O132" s="132"/>
      <c r="P132" s="132"/>
      <c r="Q132" s="132"/>
    </row>
    <row r="133" spans="1:17" s="112" customFormat="1" ht="75" x14ac:dyDescent="0.3">
      <c r="A133" s="130">
        <f t="shared" si="2"/>
        <v>126</v>
      </c>
      <c r="B133" s="147" t="s">
        <v>1105</v>
      </c>
      <c r="C133" s="141" t="s">
        <v>984</v>
      </c>
      <c r="D133" s="141" t="s">
        <v>985</v>
      </c>
      <c r="E133" s="141" t="s">
        <v>969</v>
      </c>
      <c r="F133" s="141" t="s">
        <v>1112</v>
      </c>
      <c r="G133" s="146" t="s">
        <v>983</v>
      </c>
      <c r="H133" s="285">
        <v>1</v>
      </c>
      <c r="I133" s="146"/>
      <c r="J133" s="147">
        <v>11427</v>
      </c>
      <c r="K133" s="148">
        <v>2982675.54</v>
      </c>
      <c r="L133" s="143">
        <v>42115</v>
      </c>
      <c r="M133" s="149" t="s">
        <v>986</v>
      </c>
      <c r="N133" s="132"/>
      <c r="O133" s="149" t="s">
        <v>1111</v>
      </c>
      <c r="P133" s="142">
        <v>42115</v>
      </c>
      <c r="Q133" s="132"/>
    </row>
    <row r="134" spans="1:17" s="112" customFormat="1" ht="75" x14ac:dyDescent="0.3">
      <c r="A134" s="130">
        <f t="shared" si="2"/>
        <v>127</v>
      </c>
      <c r="B134" s="147" t="s">
        <v>1106</v>
      </c>
      <c r="C134" s="141" t="s">
        <v>988</v>
      </c>
      <c r="D134" s="141" t="s">
        <v>989</v>
      </c>
      <c r="E134" s="141" t="s">
        <v>969</v>
      </c>
      <c r="F134" s="141" t="s">
        <v>1112</v>
      </c>
      <c r="G134" s="146" t="s">
        <v>987</v>
      </c>
      <c r="H134" s="285">
        <v>1</v>
      </c>
      <c r="I134" s="146"/>
      <c r="J134" s="147">
        <v>23510</v>
      </c>
      <c r="K134" s="148">
        <v>25255382.399999999</v>
      </c>
      <c r="L134" s="155">
        <v>42464</v>
      </c>
      <c r="M134" s="149" t="s">
        <v>1113</v>
      </c>
      <c r="N134" s="132"/>
      <c r="O134" s="189" t="s">
        <v>1114</v>
      </c>
      <c r="P134" s="142">
        <v>42464</v>
      </c>
      <c r="Q134" s="132"/>
    </row>
    <row r="135" spans="1:17" s="187" customFormat="1" ht="75" x14ac:dyDescent="0.3">
      <c r="A135" s="130">
        <f t="shared" si="2"/>
        <v>128</v>
      </c>
      <c r="B135" s="147" t="s">
        <v>1099</v>
      </c>
      <c r="C135" s="141" t="s">
        <v>990</v>
      </c>
      <c r="D135" s="141" t="s">
        <v>991</v>
      </c>
      <c r="E135" s="141" t="s">
        <v>969</v>
      </c>
      <c r="F135" s="141" t="s">
        <v>1112</v>
      </c>
      <c r="G135" s="146" t="s">
        <v>1327</v>
      </c>
      <c r="H135" s="285">
        <v>1</v>
      </c>
      <c r="I135" s="154"/>
      <c r="J135" s="147">
        <v>278</v>
      </c>
      <c r="K135" s="148"/>
      <c r="L135" s="155">
        <v>40919</v>
      </c>
      <c r="M135" s="149" t="s">
        <v>992</v>
      </c>
      <c r="N135" s="139"/>
      <c r="O135" s="189"/>
      <c r="P135" s="142">
        <v>40919</v>
      </c>
      <c r="Q135" s="139"/>
    </row>
    <row r="136" spans="1:17" s="135" customFormat="1" ht="112.5" x14ac:dyDescent="0.3">
      <c r="A136" s="130">
        <f t="shared" si="2"/>
        <v>129</v>
      </c>
      <c r="B136" s="147" t="s">
        <v>1101</v>
      </c>
      <c r="C136" s="141" t="s">
        <v>993</v>
      </c>
      <c r="D136" s="141" t="s">
        <v>994</v>
      </c>
      <c r="E136" s="141" t="s">
        <v>995</v>
      </c>
      <c r="F136" s="141" t="s">
        <v>1108</v>
      </c>
      <c r="G136" s="146" t="s">
        <v>62</v>
      </c>
      <c r="H136" s="285">
        <v>1</v>
      </c>
      <c r="I136" s="154"/>
      <c r="J136" s="147">
        <v>142</v>
      </c>
      <c r="K136" s="148">
        <v>14945.5</v>
      </c>
      <c r="L136" s="155">
        <v>41562</v>
      </c>
      <c r="M136" s="151" t="s">
        <v>1004</v>
      </c>
      <c r="N136" s="154"/>
      <c r="O136" s="189"/>
      <c r="P136" s="139"/>
      <c r="Q136" s="139"/>
    </row>
    <row r="137" spans="1:17" s="135" customFormat="1" ht="112.5" x14ac:dyDescent="0.3">
      <c r="A137" s="130">
        <f t="shared" si="2"/>
        <v>130</v>
      </c>
      <c r="B137" s="147" t="s">
        <v>1107</v>
      </c>
      <c r="C137" s="141" t="s">
        <v>996</v>
      </c>
      <c r="D137" s="141" t="s">
        <v>997</v>
      </c>
      <c r="E137" s="141" t="s">
        <v>995</v>
      </c>
      <c r="F137" s="141" t="s">
        <v>1108</v>
      </c>
      <c r="G137" s="153" t="s">
        <v>63</v>
      </c>
      <c r="H137" s="285">
        <v>1</v>
      </c>
      <c r="I137" s="152"/>
      <c r="J137" s="147">
        <v>407</v>
      </c>
      <c r="K137" s="148">
        <v>232950.52</v>
      </c>
      <c r="L137" s="155">
        <v>42996</v>
      </c>
      <c r="M137" s="156" t="s">
        <v>999</v>
      </c>
      <c r="N137" s="139"/>
      <c r="O137" s="139"/>
      <c r="P137" s="139"/>
      <c r="Q137" s="139"/>
    </row>
    <row r="138" spans="1:17" s="135" customFormat="1" ht="131.25" x14ac:dyDescent="0.3">
      <c r="A138" s="130">
        <f t="shared" si="2"/>
        <v>131</v>
      </c>
      <c r="B138" s="147" t="s">
        <v>1219</v>
      </c>
      <c r="C138" s="141" t="s">
        <v>1220</v>
      </c>
      <c r="D138" s="141" t="s">
        <v>1221</v>
      </c>
      <c r="E138" s="141" t="s">
        <v>1222</v>
      </c>
      <c r="F138" s="141" t="s">
        <v>48</v>
      </c>
      <c r="G138" s="153" t="s">
        <v>1223</v>
      </c>
      <c r="H138" s="285">
        <v>1</v>
      </c>
      <c r="I138" s="152"/>
      <c r="J138" s="147">
        <v>7586</v>
      </c>
      <c r="K138" s="148">
        <v>1612252.58</v>
      </c>
      <c r="L138" s="155">
        <v>43336</v>
      </c>
      <c r="M138" s="156" t="s">
        <v>1224</v>
      </c>
      <c r="N138" s="139"/>
      <c r="O138" s="188" t="s">
        <v>1345</v>
      </c>
      <c r="P138" s="139"/>
      <c r="Q138" s="139"/>
    </row>
    <row r="139" spans="1:17" s="135" customFormat="1" ht="94.5" x14ac:dyDescent="0.3">
      <c r="A139" s="130">
        <f t="shared" si="2"/>
        <v>132</v>
      </c>
      <c r="B139" s="147" t="s">
        <v>1225</v>
      </c>
      <c r="C139" s="141" t="s">
        <v>1227</v>
      </c>
      <c r="D139" s="141" t="s">
        <v>1228</v>
      </c>
      <c r="E139" s="141" t="s">
        <v>1222</v>
      </c>
      <c r="F139" s="141" t="s">
        <v>48</v>
      </c>
      <c r="G139" s="153" t="s">
        <v>1206</v>
      </c>
      <c r="H139" s="285">
        <v>1</v>
      </c>
      <c r="I139" s="152"/>
      <c r="J139" s="147">
        <v>30</v>
      </c>
      <c r="K139" s="148">
        <v>6375.9</v>
      </c>
      <c r="L139" s="155">
        <v>43269</v>
      </c>
      <c r="M139" s="156" t="s">
        <v>1229</v>
      </c>
      <c r="N139" s="139"/>
      <c r="O139" s="139"/>
      <c r="P139" s="139"/>
      <c r="Q139" s="139"/>
    </row>
    <row r="140" spans="1:17" s="135" customFormat="1" ht="94.5" x14ac:dyDescent="0.3">
      <c r="A140" s="130">
        <f t="shared" si="2"/>
        <v>133</v>
      </c>
      <c r="B140" s="147" t="s">
        <v>1226</v>
      </c>
      <c r="C140" s="141" t="s">
        <v>1227</v>
      </c>
      <c r="D140" s="141" t="s">
        <v>1230</v>
      </c>
      <c r="E140" s="141" t="s">
        <v>1222</v>
      </c>
      <c r="F140" s="141" t="s">
        <v>48</v>
      </c>
      <c r="G140" s="153" t="s">
        <v>1203</v>
      </c>
      <c r="H140" s="285">
        <v>1</v>
      </c>
      <c r="I140" s="152"/>
      <c r="J140" s="147">
        <v>1058</v>
      </c>
      <c r="K140" s="148">
        <v>224856.74</v>
      </c>
      <c r="L140" s="155">
        <v>43269</v>
      </c>
      <c r="M140" s="156" t="s">
        <v>1231</v>
      </c>
      <c r="N140" s="139"/>
      <c r="O140" s="139"/>
      <c r="P140" s="139"/>
      <c r="Q140" s="139"/>
    </row>
    <row r="141" spans="1:17" s="135" customFormat="1" ht="94.5" x14ac:dyDescent="0.3">
      <c r="A141" s="130">
        <f t="shared" si="2"/>
        <v>134</v>
      </c>
      <c r="B141" s="147" t="s">
        <v>1232</v>
      </c>
      <c r="C141" s="141" t="s">
        <v>1227</v>
      </c>
      <c r="D141" s="141" t="s">
        <v>1233</v>
      </c>
      <c r="E141" s="141" t="s">
        <v>1222</v>
      </c>
      <c r="F141" s="141" t="s">
        <v>48</v>
      </c>
      <c r="G141" s="153" t="s">
        <v>1205</v>
      </c>
      <c r="H141" s="285">
        <v>1</v>
      </c>
      <c r="I141" s="152"/>
      <c r="J141" s="147">
        <v>2299</v>
      </c>
      <c r="K141" s="148">
        <v>488606.47</v>
      </c>
      <c r="L141" s="155">
        <v>43354</v>
      </c>
      <c r="M141" s="156" t="s">
        <v>1234</v>
      </c>
      <c r="N141" s="139"/>
      <c r="O141" s="188" t="s">
        <v>1344</v>
      </c>
      <c r="P141" s="139"/>
      <c r="Q141" s="139"/>
    </row>
    <row r="142" spans="1:17" ht="94.5" x14ac:dyDescent="0.25">
      <c r="A142" s="130">
        <f t="shared" si="2"/>
        <v>135</v>
      </c>
      <c r="B142" s="147" t="s">
        <v>1516</v>
      </c>
      <c r="C142" s="141" t="s">
        <v>1517</v>
      </c>
      <c r="D142" s="141" t="s">
        <v>1518</v>
      </c>
      <c r="E142" s="141" t="s">
        <v>1377</v>
      </c>
      <c r="F142" s="141" t="s">
        <v>1112</v>
      </c>
      <c r="G142" s="146" t="s">
        <v>1519</v>
      </c>
      <c r="H142" s="285">
        <v>1</v>
      </c>
      <c r="I142" s="146"/>
      <c r="J142" s="331">
        <v>13690</v>
      </c>
      <c r="K142" s="331" t="s">
        <v>1520</v>
      </c>
      <c r="L142" s="143"/>
      <c r="M142" s="151" t="s">
        <v>1522</v>
      </c>
      <c r="N142" s="284"/>
      <c r="O142" s="284"/>
      <c r="P142" s="284"/>
      <c r="Q142" s="284"/>
    </row>
    <row r="143" spans="1:17" s="135" customFormat="1" ht="78.75" x14ac:dyDescent="0.3">
      <c r="A143" s="130">
        <f>A142+1</f>
        <v>136</v>
      </c>
      <c r="B143" s="147" t="s">
        <v>1333</v>
      </c>
      <c r="C143" s="141" t="s">
        <v>1334</v>
      </c>
      <c r="D143" s="141" t="s">
        <v>1335</v>
      </c>
      <c r="E143" s="141" t="s">
        <v>1382</v>
      </c>
      <c r="F143" s="141" t="s">
        <v>1112</v>
      </c>
      <c r="G143" s="153" t="s">
        <v>1336</v>
      </c>
      <c r="H143" s="285">
        <v>1</v>
      </c>
      <c r="I143" s="152"/>
      <c r="J143" s="147">
        <v>1223</v>
      </c>
      <c r="K143" s="148" t="s">
        <v>1337</v>
      </c>
      <c r="L143" s="155">
        <v>43489</v>
      </c>
      <c r="M143" s="156" t="s">
        <v>1338</v>
      </c>
      <c r="N143" s="139"/>
      <c r="O143" s="139"/>
      <c r="P143" s="139"/>
      <c r="Q143" s="139"/>
    </row>
    <row r="144" spans="1:17" s="135" customFormat="1" ht="78.75" x14ac:dyDescent="0.3">
      <c r="A144" s="130">
        <f t="shared" si="2"/>
        <v>137</v>
      </c>
      <c r="B144" s="147" t="s">
        <v>1339</v>
      </c>
      <c r="C144" s="141" t="s">
        <v>1334</v>
      </c>
      <c r="D144" s="141" t="s">
        <v>1340</v>
      </c>
      <c r="E144" s="141" t="s">
        <v>1222</v>
      </c>
      <c r="F144" s="141" t="s">
        <v>1112</v>
      </c>
      <c r="G144" s="153" t="s">
        <v>1341</v>
      </c>
      <c r="H144" s="285">
        <v>1</v>
      </c>
      <c r="I144" s="152"/>
      <c r="J144" s="147">
        <v>1150</v>
      </c>
      <c r="K144" s="148" t="s">
        <v>1342</v>
      </c>
      <c r="L144" s="155">
        <v>43515</v>
      </c>
      <c r="M144" s="156" t="s">
        <v>1343</v>
      </c>
      <c r="N144" s="139"/>
      <c r="O144" s="139"/>
      <c r="P144" s="139"/>
      <c r="Q144" s="139"/>
    </row>
    <row r="145" spans="1:17" s="135" customFormat="1" ht="93.75" x14ac:dyDescent="0.3">
      <c r="A145" s="130">
        <f t="shared" si="2"/>
        <v>138</v>
      </c>
      <c r="B145" s="147" t="s">
        <v>1357</v>
      </c>
      <c r="C145" s="141" t="s">
        <v>1360</v>
      </c>
      <c r="D145" s="141" t="s">
        <v>1361</v>
      </c>
      <c r="E145" s="141" t="s">
        <v>1222</v>
      </c>
      <c r="F145" s="141" t="s">
        <v>1108</v>
      </c>
      <c r="G145" s="153" t="s">
        <v>1362</v>
      </c>
      <c r="H145" s="285">
        <v>1</v>
      </c>
      <c r="I145" s="152"/>
      <c r="J145" s="147">
        <v>8649</v>
      </c>
      <c r="K145" s="148">
        <v>1838171.97</v>
      </c>
      <c r="L145" s="155">
        <v>43703</v>
      </c>
      <c r="M145" s="156" t="s">
        <v>1363</v>
      </c>
      <c r="N145" s="139"/>
      <c r="O145" s="139"/>
      <c r="P145" s="139"/>
      <c r="Q145" s="139"/>
    </row>
    <row r="146" spans="1:17" s="135" customFormat="1" ht="149.25" customHeight="1" x14ac:dyDescent="0.3">
      <c r="A146" s="130">
        <f t="shared" si="2"/>
        <v>139</v>
      </c>
      <c r="B146" s="147" t="s">
        <v>1358</v>
      </c>
      <c r="C146" s="141" t="s">
        <v>1364</v>
      </c>
      <c r="D146" s="141" t="s">
        <v>1365</v>
      </c>
      <c r="E146" s="311" t="s">
        <v>1366</v>
      </c>
      <c r="F146" s="141" t="s">
        <v>1108</v>
      </c>
      <c r="G146" s="153" t="s">
        <v>1367</v>
      </c>
      <c r="H146" s="285">
        <v>1</v>
      </c>
      <c r="I146" s="152"/>
      <c r="J146" s="147">
        <v>6493</v>
      </c>
      <c r="K146" s="148">
        <v>4997272.5199999996</v>
      </c>
      <c r="L146" s="155">
        <v>43693</v>
      </c>
      <c r="M146" s="156" t="s">
        <v>1368</v>
      </c>
      <c r="N146" s="139"/>
      <c r="O146" s="139"/>
      <c r="P146" s="139"/>
      <c r="Q146" s="139"/>
    </row>
    <row r="147" spans="1:17" s="135" customFormat="1" ht="148.5" customHeight="1" x14ac:dyDescent="0.3">
      <c r="A147" s="130">
        <f t="shared" si="2"/>
        <v>140</v>
      </c>
      <c r="B147" s="147" t="s">
        <v>1359</v>
      </c>
      <c r="C147" s="141" t="s">
        <v>1364</v>
      </c>
      <c r="D147" s="141" t="s">
        <v>1369</v>
      </c>
      <c r="E147" s="311" t="s">
        <v>1366</v>
      </c>
      <c r="F147" s="141" t="s">
        <v>1108</v>
      </c>
      <c r="G147" s="153" t="s">
        <v>1370</v>
      </c>
      <c r="H147" s="285">
        <v>1</v>
      </c>
      <c r="I147" s="152"/>
      <c r="J147" s="147">
        <v>3583</v>
      </c>
      <c r="K147" s="148">
        <v>2757620.12</v>
      </c>
      <c r="L147" s="155">
        <v>43703</v>
      </c>
      <c r="M147" s="156" t="s">
        <v>1371</v>
      </c>
      <c r="N147" s="139"/>
      <c r="O147" s="139"/>
      <c r="P147" s="139"/>
      <c r="Q147" s="139"/>
    </row>
    <row r="148" spans="1:17" s="135" customFormat="1" ht="84" customHeight="1" x14ac:dyDescent="0.3">
      <c r="A148" s="130">
        <f t="shared" si="2"/>
        <v>141</v>
      </c>
      <c r="B148" s="147" t="s">
        <v>1373</v>
      </c>
      <c r="C148" s="141" t="s">
        <v>1375</v>
      </c>
      <c r="D148" s="141" t="s">
        <v>1376</v>
      </c>
      <c r="E148" s="311" t="s">
        <v>1377</v>
      </c>
      <c r="F148" s="141" t="s">
        <v>1112</v>
      </c>
      <c r="G148" s="153" t="s">
        <v>1378</v>
      </c>
      <c r="H148" s="285">
        <v>1</v>
      </c>
      <c r="I148" s="152"/>
      <c r="J148" s="147">
        <v>1500</v>
      </c>
      <c r="K148" s="148">
        <v>319065</v>
      </c>
      <c r="L148" s="155">
        <v>43685</v>
      </c>
      <c r="M148" s="156" t="s">
        <v>1379</v>
      </c>
      <c r="N148" s="139"/>
      <c r="O148" s="139"/>
      <c r="P148" s="139"/>
      <c r="Q148" s="139"/>
    </row>
    <row r="149" spans="1:17" s="135" customFormat="1" ht="84.75" customHeight="1" x14ac:dyDescent="0.3">
      <c r="A149" s="130">
        <f t="shared" si="2"/>
        <v>142</v>
      </c>
      <c r="B149" s="147" t="s">
        <v>1374</v>
      </c>
      <c r="C149" s="141" t="s">
        <v>1380</v>
      </c>
      <c r="D149" s="141" t="s">
        <v>1381</v>
      </c>
      <c r="E149" s="311" t="s">
        <v>1222</v>
      </c>
      <c r="F149" s="141" t="s">
        <v>1112</v>
      </c>
      <c r="G149" s="153" t="s">
        <v>1383</v>
      </c>
      <c r="H149" s="285">
        <v>1</v>
      </c>
      <c r="I149" s="152"/>
      <c r="J149" s="147">
        <v>521</v>
      </c>
      <c r="K149" s="148">
        <v>110821.91</v>
      </c>
      <c r="L149" s="155">
        <v>43685</v>
      </c>
      <c r="M149" s="156" t="s">
        <v>1384</v>
      </c>
      <c r="N149" s="139"/>
      <c r="O149" s="139"/>
      <c r="P149" s="139"/>
      <c r="Q149" s="139"/>
    </row>
    <row r="150" spans="1:17" s="135" customFormat="1" ht="180.75" customHeight="1" x14ac:dyDescent="0.3">
      <c r="A150" s="130">
        <f>A149+1</f>
        <v>143</v>
      </c>
      <c r="B150" s="147" t="s">
        <v>1512</v>
      </c>
      <c r="C150" s="141" t="s">
        <v>1513</v>
      </c>
      <c r="D150" s="141" t="s">
        <v>1514</v>
      </c>
      <c r="E150" s="141" t="s">
        <v>1377</v>
      </c>
      <c r="F150" s="141" t="s">
        <v>1108</v>
      </c>
      <c r="G150" s="146" t="s">
        <v>1515</v>
      </c>
      <c r="H150" s="285">
        <v>1</v>
      </c>
      <c r="I150" s="146"/>
      <c r="J150" s="331">
        <v>1584</v>
      </c>
      <c r="K150" s="148">
        <v>336932.64</v>
      </c>
      <c r="L150" s="143">
        <v>41794</v>
      </c>
      <c r="M150" s="151" t="s">
        <v>1521</v>
      </c>
      <c r="N150" s="139"/>
      <c r="O150" s="139"/>
      <c r="P150" s="139"/>
      <c r="Q150" s="139"/>
    </row>
    <row r="151" spans="1:17" s="135" customFormat="1" ht="180.75" customHeight="1" x14ac:dyDescent="0.3">
      <c r="A151" s="130">
        <f t="shared" ref="A151:A152" si="3">A150+1</f>
        <v>144</v>
      </c>
      <c r="B151" s="147" t="s">
        <v>1524</v>
      </c>
      <c r="C151" s="141" t="s">
        <v>1542</v>
      </c>
      <c r="D151" s="141" t="s">
        <v>1543</v>
      </c>
      <c r="E151" s="141" t="s">
        <v>1377</v>
      </c>
      <c r="F151" s="141" t="s">
        <v>1108</v>
      </c>
      <c r="G151" s="146" t="s">
        <v>1540</v>
      </c>
      <c r="H151" s="285">
        <v>19368.47</v>
      </c>
      <c r="I151" s="146">
        <v>19368.47</v>
      </c>
      <c r="J151" s="331">
        <v>121</v>
      </c>
      <c r="K151" s="148" t="s">
        <v>1541</v>
      </c>
      <c r="L151" s="143">
        <v>44060</v>
      </c>
      <c r="M151" s="151" t="s">
        <v>1549</v>
      </c>
      <c r="N151" s="139"/>
      <c r="O151" s="139"/>
      <c r="P151" s="139"/>
      <c r="Q151" s="139"/>
    </row>
    <row r="152" spans="1:17" s="135" customFormat="1" ht="150" customHeight="1" x14ac:dyDescent="0.3">
      <c r="A152" s="130">
        <f t="shared" si="3"/>
        <v>145</v>
      </c>
      <c r="B152" s="334" t="s">
        <v>1544</v>
      </c>
      <c r="C152" s="141" t="s">
        <v>1545</v>
      </c>
      <c r="D152" s="141" t="s">
        <v>1546</v>
      </c>
      <c r="E152" s="141" t="s">
        <v>1377</v>
      </c>
      <c r="F152" s="141" t="s">
        <v>1108</v>
      </c>
      <c r="G152" s="146" t="s">
        <v>1547</v>
      </c>
      <c r="H152" s="285">
        <v>20000080</v>
      </c>
      <c r="I152" s="146">
        <v>20000080</v>
      </c>
      <c r="J152" s="331">
        <v>4366</v>
      </c>
      <c r="K152" s="331">
        <v>928691.86</v>
      </c>
      <c r="L152" s="143">
        <v>44068</v>
      </c>
      <c r="M152" s="156" t="s">
        <v>1548</v>
      </c>
      <c r="N152" s="139"/>
      <c r="O152" s="139"/>
      <c r="P152" s="139"/>
      <c r="Q152" s="139"/>
    </row>
    <row r="153" spans="1:17" s="135" customFormat="1" ht="150" customHeight="1" x14ac:dyDescent="0.3">
      <c r="A153" s="130">
        <v>146</v>
      </c>
      <c r="B153" s="334" t="s">
        <v>1617</v>
      </c>
      <c r="C153" s="141" t="s">
        <v>1618</v>
      </c>
      <c r="D153" s="141" t="s">
        <v>1619</v>
      </c>
      <c r="E153" s="141" t="s">
        <v>1377</v>
      </c>
      <c r="F153" s="141" t="s">
        <v>1108</v>
      </c>
      <c r="G153" s="146" t="s">
        <v>1620</v>
      </c>
      <c r="H153" s="285">
        <v>1</v>
      </c>
      <c r="I153" s="146"/>
      <c r="J153" s="331">
        <v>747</v>
      </c>
      <c r="K153" s="331">
        <v>158759.91</v>
      </c>
      <c r="L153" s="143">
        <v>43850</v>
      </c>
      <c r="M153" s="156" t="s">
        <v>1621</v>
      </c>
      <c r="N153" s="139"/>
      <c r="O153" s="139"/>
      <c r="P153" s="139"/>
      <c r="Q153" s="139"/>
    </row>
    <row r="154" spans="1:17" x14ac:dyDescent="0.25">
      <c r="A154" s="136"/>
      <c r="B154" s="136"/>
      <c r="C154" s="136"/>
      <c r="D154" s="136"/>
      <c r="E154" s="136"/>
      <c r="F154" s="136"/>
      <c r="G154" s="136"/>
      <c r="H154" s="174"/>
    </row>
    <row r="155" spans="1:17" x14ac:dyDescent="0.25">
      <c r="A155" s="136"/>
      <c r="B155" s="136"/>
      <c r="C155" s="136"/>
      <c r="D155" s="136"/>
      <c r="E155" s="136"/>
      <c r="F155" s="136"/>
      <c r="G155" s="136"/>
      <c r="H155" s="174"/>
    </row>
    <row r="156" spans="1:17" x14ac:dyDescent="0.25">
      <c r="A156" s="136"/>
      <c r="B156" s="136"/>
      <c r="C156" s="136"/>
      <c r="D156" s="136"/>
      <c r="E156" s="136"/>
      <c r="F156" s="136"/>
      <c r="G156" s="136"/>
      <c r="H156" s="174"/>
    </row>
    <row r="157" spans="1:17" x14ac:dyDescent="0.25">
      <c r="A157" s="136"/>
      <c r="B157" s="136"/>
      <c r="C157" s="136"/>
      <c r="D157" s="136"/>
      <c r="E157" s="136"/>
      <c r="F157" s="136"/>
      <c r="G157" s="136"/>
      <c r="H157" s="174"/>
    </row>
    <row r="158" spans="1:17" x14ac:dyDescent="0.25">
      <c r="A158" s="136"/>
      <c r="B158" s="136"/>
      <c r="C158" s="136"/>
      <c r="D158" s="136"/>
      <c r="E158" s="136"/>
      <c r="F158" s="136"/>
      <c r="G158" s="136"/>
      <c r="H158" s="174"/>
    </row>
    <row r="159" spans="1:17" x14ac:dyDescent="0.25">
      <c r="A159" s="136"/>
      <c r="B159" s="136"/>
      <c r="C159" s="136"/>
      <c r="D159" s="136"/>
      <c r="E159" s="136"/>
      <c r="F159" s="136"/>
      <c r="G159" s="136"/>
      <c r="H159" s="174"/>
    </row>
    <row r="160" spans="1:17" x14ac:dyDescent="0.25">
      <c r="A160" s="136"/>
      <c r="B160" s="136"/>
      <c r="C160" s="136"/>
      <c r="D160" s="136"/>
      <c r="E160" s="136"/>
      <c r="F160" s="136"/>
      <c r="G160" s="136"/>
      <c r="H160" s="174"/>
    </row>
    <row r="161" spans="1:8" x14ac:dyDescent="0.25">
      <c r="A161" s="136"/>
      <c r="B161" s="136"/>
      <c r="C161" s="136"/>
      <c r="D161" s="136"/>
      <c r="E161" s="136"/>
      <c r="F161" s="136"/>
      <c r="G161" s="136"/>
      <c r="H161" s="174"/>
    </row>
    <row r="162" spans="1:8" x14ac:dyDescent="0.25">
      <c r="A162" s="136"/>
      <c r="B162" s="136"/>
      <c r="C162" s="136"/>
      <c r="D162" s="136"/>
      <c r="E162" s="136"/>
      <c r="F162" s="136"/>
      <c r="G162" s="136"/>
      <c r="H162" s="174"/>
    </row>
    <row r="163" spans="1:8" x14ac:dyDescent="0.25">
      <c r="A163" s="136"/>
      <c r="B163" s="136"/>
      <c r="C163" s="136"/>
      <c r="D163" s="136"/>
      <c r="E163" s="136"/>
      <c r="F163" s="136"/>
      <c r="G163" s="136"/>
      <c r="H163" s="174"/>
    </row>
    <row r="164" spans="1:8" x14ac:dyDescent="0.25">
      <c r="A164" s="136"/>
      <c r="B164" s="136"/>
      <c r="C164" s="136"/>
      <c r="D164" s="136"/>
      <c r="E164" s="136"/>
      <c r="F164" s="136"/>
      <c r="G164" s="136"/>
      <c r="H164" s="174"/>
    </row>
    <row r="165" spans="1:8" x14ac:dyDescent="0.25">
      <c r="A165" s="136"/>
      <c r="B165" s="136"/>
      <c r="C165" s="136"/>
      <c r="D165" s="136"/>
      <c r="E165" s="136"/>
      <c r="F165" s="136"/>
      <c r="G165" s="136"/>
      <c r="H165" s="174"/>
    </row>
    <row r="166" spans="1:8" x14ac:dyDescent="0.25">
      <c r="A166" s="136"/>
      <c r="B166" s="136"/>
      <c r="C166" s="136"/>
      <c r="D166" s="136"/>
      <c r="E166" s="136"/>
      <c r="F166" s="136"/>
      <c r="G166" s="136"/>
      <c r="H166" s="174"/>
    </row>
    <row r="167" spans="1:8" x14ac:dyDescent="0.25">
      <c r="A167" s="136"/>
      <c r="B167" s="136"/>
      <c r="C167" s="136"/>
      <c r="D167" s="136"/>
      <c r="E167" s="136"/>
      <c r="F167" s="136"/>
      <c r="G167" s="136"/>
      <c r="H167" s="174"/>
    </row>
    <row r="168" spans="1:8" x14ac:dyDescent="0.25">
      <c r="A168" s="136"/>
      <c r="B168" s="136"/>
      <c r="C168" s="136"/>
      <c r="D168" s="136"/>
      <c r="E168" s="136"/>
      <c r="F168" s="136"/>
      <c r="G168" s="136"/>
      <c r="H168" s="174"/>
    </row>
    <row r="169" spans="1:8" x14ac:dyDescent="0.25">
      <c r="A169" s="136"/>
      <c r="B169" s="136"/>
      <c r="C169" s="136"/>
      <c r="D169" s="136"/>
      <c r="E169" s="136"/>
      <c r="F169" s="136"/>
      <c r="G169" s="136"/>
      <c r="H169" s="174"/>
    </row>
    <row r="170" spans="1:8" x14ac:dyDescent="0.25">
      <c r="A170" s="136"/>
      <c r="B170" s="136"/>
      <c r="C170" s="136"/>
      <c r="D170" s="136"/>
      <c r="E170" s="136"/>
      <c r="F170" s="136"/>
      <c r="G170" s="136"/>
      <c r="H170" s="174"/>
    </row>
    <row r="171" spans="1:8" x14ac:dyDescent="0.25">
      <c r="A171" s="136"/>
      <c r="B171" s="136"/>
      <c r="C171" s="136"/>
      <c r="D171" s="136"/>
      <c r="E171" s="136"/>
      <c r="F171" s="136"/>
      <c r="G171" s="136"/>
      <c r="H171" s="174"/>
    </row>
    <row r="172" spans="1:8" x14ac:dyDescent="0.25">
      <c r="A172" s="136"/>
      <c r="B172" s="136"/>
      <c r="C172" s="136"/>
      <c r="D172" s="136"/>
      <c r="E172" s="136"/>
      <c r="F172" s="136"/>
      <c r="G172" s="136"/>
      <c r="H172" s="174"/>
    </row>
    <row r="173" spans="1:8" x14ac:dyDescent="0.25">
      <c r="A173" s="136"/>
      <c r="B173" s="136"/>
      <c r="C173" s="136"/>
      <c r="D173" s="136"/>
      <c r="E173" s="136"/>
      <c r="F173" s="136"/>
      <c r="G173" s="136"/>
      <c r="H173" s="174"/>
    </row>
    <row r="174" spans="1:8" x14ac:dyDescent="0.25">
      <c r="A174" s="136"/>
      <c r="B174" s="136"/>
      <c r="C174" s="136"/>
      <c r="D174" s="136"/>
      <c r="E174" s="136"/>
      <c r="F174" s="136"/>
      <c r="G174" s="136"/>
      <c r="H174" s="174"/>
    </row>
    <row r="175" spans="1:8" x14ac:dyDescent="0.25">
      <c r="A175" s="136"/>
      <c r="B175" s="136"/>
      <c r="C175" s="136"/>
      <c r="D175" s="136"/>
      <c r="E175" s="136"/>
      <c r="F175" s="136"/>
      <c r="G175" s="136"/>
      <c r="H175" s="174"/>
    </row>
    <row r="176" spans="1:8" x14ac:dyDescent="0.25">
      <c r="A176" s="136"/>
      <c r="B176" s="136"/>
      <c r="C176" s="136"/>
      <c r="D176" s="136"/>
      <c r="E176" s="136"/>
      <c r="F176" s="136"/>
      <c r="G176" s="136"/>
      <c r="H176" s="174"/>
    </row>
    <row r="177" spans="1:8" x14ac:dyDescent="0.25">
      <c r="A177" s="136"/>
      <c r="B177" s="136"/>
      <c r="C177" s="136"/>
      <c r="D177" s="136"/>
      <c r="E177" s="136"/>
      <c r="F177" s="136"/>
      <c r="G177" s="136"/>
      <c r="H177" s="174"/>
    </row>
    <row r="178" spans="1:8" x14ac:dyDescent="0.25">
      <c r="A178" s="136"/>
      <c r="B178" s="136"/>
      <c r="C178" s="136"/>
      <c r="D178" s="136"/>
      <c r="E178" s="136"/>
      <c r="F178" s="136"/>
      <c r="G178" s="136"/>
      <c r="H178" s="174"/>
    </row>
    <row r="179" spans="1:8" x14ac:dyDescent="0.25">
      <c r="A179" s="136"/>
      <c r="B179" s="136"/>
      <c r="C179" s="136"/>
      <c r="D179" s="136"/>
      <c r="E179" s="136"/>
      <c r="F179" s="136"/>
      <c r="G179" s="136"/>
      <c r="H179" s="174"/>
    </row>
    <row r="180" spans="1:8" x14ac:dyDescent="0.25">
      <c r="A180" s="136"/>
      <c r="B180" s="136"/>
      <c r="C180" s="136"/>
      <c r="D180" s="136"/>
      <c r="E180" s="136"/>
      <c r="F180" s="136"/>
      <c r="G180" s="136"/>
      <c r="H180" s="174"/>
    </row>
    <row r="181" spans="1:8" x14ac:dyDescent="0.25">
      <c r="A181" s="136"/>
      <c r="B181" s="136"/>
      <c r="C181" s="136"/>
      <c r="D181" s="136"/>
      <c r="E181" s="136"/>
      <c r="F181" s="136"/>
      <c r="G181" s="136"/>
      <c r="H181" s="174"/>
    </row>
    <row r="182" spans="1:8" x14ac:dyDescent="0.25">
      <c r="A182" s="136"/>
      <c r="B182" s="136"/>
      <c r="C182" s="136"/>
      <c r="D182" s="136"/>
      <c r="E182" s="136"/>
      <c r="F182" s="136"/>
      <c r="G182" s="136"/>
      <c r="H182" s="174"/>
    </row>
    <row r="183" spans="1:8" x14ac:dyDescent="0.25">
      <c r="A183" s="136"/>
      <c r="B183" s="136"/>
      <c r="C183" s="136"/>
      <c r="D183" s="136"/>
      <c r="E183" s="136"/>
      <c r="F183" s="136"/>
      <c r="G183" s="136"/>
      <c r="H183" s="174"/>
    </row>
    <row r="184" spans="1:8" x14ac:dyDescent="0.25">
      <c r="A184" s="136"/>
      <c r="B184" s="136"/>
      <c r="C184" s="136"/>
      <c r="D184" s="136"/>
      <c r="E184" s="136"/>
      <c r="F184" s="136"/>
      <c r="G184" s="136"/>
      <c r="H184" s="174"/>
    </row>
    <row r="185" spans="1:8" x14ac:dyDescent="0.25">
      <c r="A185" s="136"/>
      <c r="B185" s="136"/>
      <c r="C185" s="136"/>
      <c r="D185" s="136"/>
      <c r="E185" s="136"/>
      <c r="F185" s="136"/>
      <c r="G185" s="136"/>
      <c r="H185" s="174"/>
    </row>
    <row r="186" spans="1:8" x14ac:dyDescent="0.25">
      <c r="A186" s="136"/>
      <c r="B186" s="136"/>
      <c r="C186" s="136"/>
      <c r="D186" s="136"/>
      <c r="E186" s="136"/>
      <c r="F186" s="136"/>
      <c r="G186" s="136"/>
      <c r="H186" s="174"/>
    </row>
    <row r="187" spans="1:8" x14ac:dyDescent="0.25">
      <c r="A187" s="136"/>
      <c r="B187" s="136"/>
      <c r="C187" s="136"/>
      <c r="D187" s="136"/>
      <c r="E187" s="136"/>
      <c r="F187" s="136"/>
      <c r="G187" s="136"/>
      <c r="H187" s="174"/>
    </row>
    <row r="188" spans="1:8" x14ac:dyDescent="0.25">
      <c r="A188" s="136"/>
      <c r="B188" s="136"/>
      <c r="C188" s="136"/>
      <c r="D188" s="136"/>
      <c r="E188" s="136"/>
      <c r="F188" s="136"/>
      <c r="G188" s="136"/>
      <c r="H188" s="174"/>
    </row>
    <row r="189" spans="1:8" x14ac:dyDescent="0.25">
      <c r="C189" s="136"/>
      <c r="D189" s="136"/>
    </row>
  </sheetData>
  <mergeCells count="2">
    <mergeCell ref="A2:I2"/>
    <mergeCell ref="A3:I3"/>
  </mergeCells>
  <pageMargins left="0.98425196850393704" right="0.59055118110236227" top="0.78740157480314965" bottom="0.59055118110236227" header="0.31496062992125984" footer="0.31496062992125984"/>
  <pageSetup paperSize="9" scale="34"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Q7"/>
  <sheetViews>
    <sheetView topLeftCell="C1" zoomScale="60" zoomScaleNormal="60" workbookViewId="0">
      <selection activeCell="H4" sqref="H4"/>
    </sheetView>
  </sheetViews>
  <sheetFormatPr defaultRowHeight="15" x14ac:dyDescent="0.25"/>
  <cols>
    <col min="2" max="2" width="15.7109375" customWidth="1"/>
    <col min="3" max="3" width="27" customWidth="1"/>
    <col min="4" max="4" width="21.5703125" customWidth="1"/>
    <col min="5" max="5" width="20.42578125" customWidth="1"/>
    <col min="6" max="6" width="18" customWidth="1"/>
    <col min="7" max="7" width="18.85546875" customWidth="1"/>
    <col min="8" max="8" width="19.85546875" customWidth="1"/>
    <col min="9" max="9" width="17.42578125" customWidth="1"/>
    <col min="10" max="10" width="20.28515625" customWidth="1"/>
    <col min="11" max="11" width="19.5703125" customWidth="1"/>
    <col min="12" max="12" width="29.7109375" customWidth="1"/>
    <col min="13" max="13" width="17.28515625" customWidth="1"/>
    <col min="14" max="14" width="18.7109375" customWidth="1"/>
    <col min="15" max="15" width="19.42578125" customWidth="1"/>
    <col min="16" max="16" width="16.28515625" customWidth="1"/>
    <col min="17" max="17" width="18.140625" customWidth="1"/>
  </cols>
  <sheetData>
    <row r="1" spans="1:17" ht="18.75" x14ac:dyDescent="0.3">
      <c r="A1" s="387" t="s">
        <v>184</v>
      </c>
      <c r="B1" s="387"/>
      <c r="C1" s="387"/>
      <c r="D1" s="387"/>
      <c r="E1" s="387"/>
      <c r="F1" s="387"/>
      <c r="G1" s="387"/>
      <c r="H1" s="387"/>
      <c r="I1" s="387"/>
      <c r="J1" s="387"/>
      <c r="K1" s="387"/>
      <c r="L1" s="387"/>
      <c r="M1" s="387"/>
      <c r="N1" s="387"/>
      <c r="O1" s="387"/>
      <c r="P1" s="387"/>
      <c r="Q1" s="387"/>
    </row>
    <row r="2" spans="1:17" ht="18.75" x14ac:dyDescent="0.25">
      <c r="A2" s="388" t="s">
        <v>55</v>
      </c>
      <c r="B2" s="388"/>
      <c r="C2" s="388"/>
      <c r="D2" s="388"/>
      <c r="E2" s="388"/>
      <c r="F2" s="388"/>
      <c r="G2" s="388"/>
      <c r="H2" s="388"/>
      <c r="I2" s="388"/>
      <c r="J2" s="388"/>
      <c r="K2" s="388"/>
      <c r="L2" s="388"/>
      <c r="M2" s="388"/>
      <c r="N2" s="388"/>
      <c r="O2" s="388"/>
      <c r="P2" s="388"/>
      <c r="Q2" s="388"/>
    </row>
    <row r="3" spans="1:17" ht="18.75" x14ac:dyDescent="0.25">
      <c r="A3" s="5"/>
      <c r="B3" s="5"/>
      <c r="C3" s="5"/>
      <c r="D3" s="5"/>
      <c r="E3" s="5"/>
      <c r="F3" s="5"/>
      <c r="G3" s="5"/>
      <c r="H3" s="5"/>
      <c r="I3" s="5"/>
      <c r="J3" s="5"/>
      <c r="K3" s="5"/>
      <c r="L3" s="5"/>
      <c r="M3" s="5"/>
      <c r="N3" s="5"/>
      <c r="O3" s="5"/>
      <c r="P3" s="5"/>
      <c r="Q3" s="5"/>
    </row>
    <row r="4" spans="1:17" ht="136.5" customHeight="1" x14ac:dyDescent="0.25">
      <c r="A4" s="2" t="s">
        <v>0</v>
      </c>
      <c r="B4" s="3" t="s">
        <v>1</v>
      </c>
      <c r="C4" s="3" t="s">
        <v>31</v>
      </c>
      <c r="D4" s="3" t="s">
        <v>32</v>
      </c>
      <c r="E4" s="3" t="s">
        <v>33</v>
      </c>
      <c r="F4" s="3" t="s">
        <v>34</v>
      </c>
      <c r="G4" s="3" t="s">
        <v>35</v>
      </c>
      <c r="H4" s="3" t="s">
        <v>36</v>
      </c>
      <c r="I4" s="3" t="s">
        <v>37</v>
      </c>
      <c r="J4" s="3" t="s">
        <v>38</v>
      </c>
      <c r="K4" s="3" t="s">
        <v>8</v>
      </c>
      <c r="L4" s="3" t="s">
        <v>9</v>
      </c>
      <c r="M4" s="3" t="s">
        <v>10</v>
      </c>
      <c r="N4" s="3" t="s">
        <v>11</v>
      </c>
      <c r="O4" s="3" t="s">
        <v>25</v>
      </c>
      <c r="P4" s="3" t="s">
        <v>12</v>
      </c>
      <c r="Q4" s="3" t="s">
        <v>13</v>
      </c>
    </row>
    <row r="5" spans="1:17" s="71" customFormat="1" ht="21" customHeight="1" x14ac:dyDescent="0.25">
      <c r="A5" s="73">
        <v>1</v>
      </c>
      <c r="B5" s="3">
        <v>2</v>
      </c>
      <c r="C5" s="3">
        <v>3</v>
      </c>
      <c r="D5" s="3">
        <v>4</v>
      </c>
      <c r="E5" s="3">
        <v>5</v>
      </c>
      <c r="F5" s="3">
        <v>6</v>
      </c>
      <c r="G5" s="3">
        <v>7</v>
      </c>
      <c r="H5" s="3">
        <v>8</v>
      </c>
      <c r="I5" s="3">
        <v>9</v>
      </c>
      <c r="J5" s="3">
        <v>10</v>
      </c>
      <c r="K5" s="3">
        <v>11</v>
      </c>
      <c r="L5" s="3">
        <v>12</v>
      </c>
      <c r="M5" s="3">
        <v>13</v>
      </c>
      <c r="N5" s="3">
        <v>14</v>
      </c>
      <c r="O5" s="3">
        <v>15</v>
      </c>
      <c r="P5" s="3">
        <v>16</v>
      </c>
      <c r="Q5" s="3">
        <v>17</v>
      </c>
    </row>
    <row r="6" spans="1:17" ht="18.75" x14ac:dyDescent="0.25">
      <c r="A6" s="40"/>
      <c r="B6" s="65"/>
      <c r="C6" s="64" t="s">
        <v>44</v>
      </c>
      <c r="D6" s="66"/>
      <c r="E6" s="64"/>
      <c r="F6" s="67"/>
      <c r="G6" s="68"/>
      <c r="H6" s="67"/>
      <c r="I6" s="67"/>
      <c r="J6" s="67"/>
      <c r="K6" s="69"/>
      <c r="L6" s="64"/>
      <c r="M6" s="25"/>
      <c r="N6" s="25"/>
      <c r="O6" s="25"/>
      <c r="P6" s="25"/>
      <c r="Q6" s="25"/>
    </row>
    <row r="7" spans="1:17" ht="18.75" x14ac:dyDescent="0.25">
      <c r="A7" s="40"/>
      <c r="B7" s="65"/>
      <c r="C7" s="64"/>
      <c r="D7" s="64"/>
      <c r="E7" s="64"/>
      <c r="F7" s="65"/>
      <c r="G7" s="65"/>
      <c r="H7" s="65"/>
      <c r="I7" s="65"/>
      <c r="J7" s="65"/>
      <c r="K7" s="70"/>
      <c r="L7" s="64"/>
      <c r="M7" s="25"/>
      <c r="N7" s="25"/>
      <c r="O7" s="25"/>
      <c r="P7" s="25"/>
      <c r="Q7" s="25"/>
    </row>
  </sheetData>
  <mergeCells count="2">
    <mergeCell ref="A1:Q1"/>
    <mergeCell ref="A2:Q2"/>
  </mergeCells>
  <pageMargins left="0.98425196850393704" right="0.59055118110236227" top="0.78740157480314965" bottom="0.59055118110236227" header="0.31496062992125984" footer="0.31496062992125984"/>
  <pageSetup paperSize="9" scale="39"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13"/>
  <sheetViews>
    <sheetView tabSelected="1" view="pageBreakPreview" zoomScale="90" zoomScaleNormal="68" zoomScaleSheetLayoutView="90" workbookViewId="0">
      <pane xSplit="4" ySplit="6" topLeftCell="E7" activePane="bottomRight" state="frozen"/>
      <selection pane="topRight" activeCell="E1" sqref="E1"/>
      <selection pane="bottomLeft" activeCell="A6" sqref="A6"/>
      <selection pane="bottomRight" activeCell="D9" sqref="D9"/>
    </sheetView>
  </sheetViews>
  <sheetFormatPr defaultRowHeight="18" x14ac:dyDescent="0.25"/>
  <cols>
    <col min="1" max="1" width="6.5703125" style="121" customWidth="1"/>
    <col min="2" max="2" width="12.5703125" style="121" customWidth="1"/>
    <col min="3" max="3" width="23.7109375" style="121" customWidth="1"/>
    <col min="4" max="4" width="35" style="121" customWidth="1"/>
    <col min="5" max="5" width="28.85546875" style="121" customWidth="1"/>
    <col min="6" max="6" width="29.42578125" style="129" customWidth="1"/>
    <col min="7" max="7" width="27.28515625" style="121" customWidth="1"/>
    <col min="8" max="8" width="15.140625" style="121" customWidth="1"/>
    <col min="9" max="9" width="12.42578125" style="121" customWidth="1"/>
    <col min="10" max="10" width="14.85546875" style="127" customWidth="1"/>
    <col min="11" max="11" width="18.42578125" style="319" customWidth="1"/>
    <col min="12" max="12" width="15.7109375" style="121" customWidth="1"/>
    <col min="13" max="13" width="14.85546875" style="121" customWidth="1"/>
    <col min="14" max="14" width="34.140625" style="121" customWidth="1"/>
    <col min="15" max="15" width="16" style="121" customWidth="1"/>
    <col min="16" max="16" width="20.28515625" style="121" customWidth="1"/>
    <col min="17" max="17" width="15.5703125" style="127" customWidth="1"/>
    <col min="18" max="18" width="14.7109375" style="175" customWidth="1"/>
    <col min="19" max="19" width="12" style="175" customWidth="1"/>
    <col min="20" max="20" width="9.85546875" style="121" bestFit="1" customWidth="1"/>
    <col min="21" max="255" width="9.140625" style="121"/>
    <col min="256" max="256" width="6.5703125" style="121" customWidth="1"/>
    <col min="257" max="257" width="28.85546875" style="121" customWidth="1"/>
    <col min="258" max="258" width="13" style="121" customWidth="1"/>
    <col min="259" max="259" width="28.140625" style="121" customWidth="1"/>
    <col min="260" max="260" width="35.28515625" style="121" bestFit="1" customWidth="1"/>
    <col min="261" max="261" width="15.140625" style="121" customWidth="1"/>
    <col min="262" max="262" width="12.42578125" style="121" customWidth="1"/>
    <col min="263" max="263" width="19.28515625" style="121" customWidth="1"/>
    <col min="264" max="264" width="15.7109375" style="121" customWidth="1"/>
    <col min="265" max="265" width="12.5703125" style="121" bestFit="1" customWidth="1"/>
    <col min="266" max="266" width="17.85546875" style="121" customWidth="1"/>
    <col min="267" max="267" width="12.28515625" style="121" customWidth="1"/>
    <col min="268" max="268" width="45" style="121" customWidth="1"/>
    <col min="269" max="269" width="15.5703125" style="121" customWidth="1"/>
    <col min="270" max="270" width="18.85546875" style="121" customWidth="1"/>
    <col min="271" max="271" width="12" style="121" customWidth="1"/>
    <col min="272" max="272" width="10.5703125" style="121" customWidth="1"/>
    <col min="273" max="273" width="10" style="121" bestFit="1" customWidth="1"/>
    <col min="274" max="511" width="9.140625" style="121"/>
    <col min="512" max="512" width="6.5703125" style="121" customWidth="1"/>
    <col min="513" max="513" width="28.85546875" style="121" customWidth="1"/>
    <col min="514" max="514" width="13" style="121" customWidth="1"/>
    <col min="515" max="515" width="28.140625" style="121" customWidth="1"/>
    <col min="516" max="516" width="35.28515625" style="121" bestFit="1" customWidth="1"/>
    <col min="517" max="517" width="15.140625" style="121" customWidth="1"/>
    <col min="518" max="518" width="12.42578125" style="121" customWidth="1"/>
    <col min="519" max="519" width="19.28515625" style="121" customWidth="1"/>
    <col min="520" max="520" width="15.7109375" style="121" customWidth="1"/>
    <col min="521" max="521" width="12.5703125" style="121" bestFit="1" customWidth="1"/>
    <col min="522" max="522" width="17.85546875" style="121" customWidth="1"/>
    <col min="523" max="523" width="12.28515625" style="121" customWidth="1"/>
    <col min="524" max="524" width="45" style="121" customWidth="1"/>
    <col min="525" max="525" width="15.5703125" style="121" customWidth="1"/>
    <col min="526" max="526" width="18.85546875" style="121" customWidth="1"/>
    <col min="527" max="527" width="12" style="121" customWidth="1"/>
    <col min="528" max="528" width="10.5703125" style="121" customWidth="1"/>
    <col min="529" max="529" width="10" style="121" bestFit="1" customWidth="1"/>
    <col min="530" max="767" width="9.140625" style="121"/>
    <col min="768" max="768" width="6.5703125" style="121" customWidth="1"/>
    <col min="769" max="769" width="28.85546875" style="121" customWidth="1"/>
    <col min="770" max="770" width="13" style="121" customWidth="1"/>
    <col min="771" max="771" width="28.140625" style="121" customWidth="1"/>
    <col min="772" max="772" width="35.28515625" style="121" bestFit="1" customWidth="1"/>
    <col min="773" max="773" width="15.140625" style="121" customWidth="1"/>
    <col min="774" max="774" width="12.42578125" style="121" customWidth="1"/>
    <col min="775" max="775" width="19.28515625" style="121" customWidth="1"/>
    <col min="776" max="776" width="15.7109375" style="121" customWidth="1"/>
    <col min="777" max="777" width="12.5703125" style="121" bestFit="1" customWidth="1"/>
    <col min="778" max="778" width="17.85546875" style="121" customWidth="1"/>
    <col min="779" max="779" width="12.28515625" style="121" customWidth="1"/>
    <col min="780" max="780" width="45" style="121" customWidth="1"/>
    <col min="781" max="781" width="15.5703125" style="121" customWidth="1"/>
    <col min="782" max="782" width="18.85546875" style="121" customWidth="1"/>
    <col min="783" max="783" width="12" style="121" customWidth="1"/>
    <col min="784" max="784" width="10.5703125" style="121" customWidth="1"/>
    <col min="785" max="785" width="10" style="121" bestFit="1" customWidth="1"/>
    <col min="786" max="1023" width="9.140625" style="121"/>
    <col min="1024" max="1024" width="6.5703125" style="121" customWidth="1"/>
    <col min="1025" max="1025" width="28.85546875" style="121" customWidth="1"/>
    <col min="1026" max="1026" width="13" style="121" customWidth="1"/>
    <col min="1027" max="1027" width="28.140625" style="121" customWidth="1"/>
    <col min="1028" max="1028" width="35.28515625" style="121" bestFit="1" customWidth="1"/>
    <col min="1029" max="1029" width="15.140625" style="121" customWidth="1"/>
    <col min="1030" max="1030" width="12.42578125" style="121" customWidth="1"/>
    <col min="1031" max="1031" width="19.28515625" style="121" customWidth="1"/>
    <col min="1032" max="1032" width="15.7109375" style="121" customWidth="1"/>
    <col min="1033" max="1033" width="12.5703125" style="121" bestFit="1" customWidth="1"/>
    <col min="1034" max="1034" width="17.85546875" style="121" customWidth="1"/>
    <col min="1035" max="1035" width="12.28515625" style="121" customWidth="1"/>
    <col min="1036" max="1036" width="45" style="121" customWidth="1"/>
    <col min="1037" max="1037" width="15.5703125" style="121" customWidth="1"/>
    <col min="1038" max="1038" width="18.85546875" style="121" customWidth="1"/>
    <col min="1039" max="1039" width="12" style="121" customWidth="1"/>
    <col min="1040" max="1040" width="10.5703125" style="121" customWidth="1"/>
    <col min="1041" max="1041" width="10" style="121" bestFit="1" customWidth="1"/>
    <col min="1042" max="1279" width="9.140625" style="121"/>
    <col min="1280" max="1280" width="6.5703125" style="121" customWidth="1"/>
    <col min="1281" max="1281" width="28.85546875" style="121" customWidth="1"/>
    <col min="1282" max="1282" width="13" style="121" customWidth="1"/>
    <col min="1283" max="1283" width="28.140625" style="121" customWidth="1"/>
    <col min="1284" max="1284" width="35.28515625" style="121" bestFit="1" customWidth="1"/>
    <col min="1285" max="1285" width="15.140625" style="121" customWidth="1"/>
    <col min="1286" max="1286" width="12.42578125" style="121" customWidth="1"/>
    <col min="1287" max="1287" width="19.28515625" style="121" customWidth="1"/>
    <col min="1288" max="1288" width="15.7109375" style="121" customWidth="1"/>
    <col min="1289" max="1289" width="12.5703125" style="121" bestFit="1" customWidth="1"/>
    <col min="1290" max="1290" width="17.85546875" style="121" customWidth="1"/>
    <col min="1291" max="1291" width="12.28515625" style="121" customWidth="1"/>
    <col min="1292" max="1292" width="45" style="121" customWidth="1"/>
    <col min="1293" max="1293" width="15.5703125" style="121" customWidth="1"/>
    <col min="1294" max="1294" width="18.85546875" style="121" customWidth="1"/>
    <col min="1295" max="1295" width="12" style="121" customWidth="1"/>
    <col min="1296" max="1296" width="10.5703125" style="121" customWidth="1"/>
    <col min="1297" max="1297" width="10" style="121" bestFit="1" customWidth="1"/>
    <col min="1298" max="1535" width="9.140625" style="121"/>
    <col min="1536" max="1536" width="6.5703125" style="121" customWidth="1"/>
    <col min="1537" max="1537" width="28.85546875" style="121" customWidth="1"/>
    <col min="1538" max="1538" width="13" style="121" customWidth="1"/>
    <col min="1539" max="1539" width="28.140625" style="121" customWidth="1"/>
    <col min="1540" max="1540" width="35.28515625" style="121" bestFit="1" customWidth="1"/>
    <col min="1541" max="1541" width="15.140625" style="121" customWidth="1"/>
    <col min="1542" max="1542" width="12.42578125" style="121" customWidth="1"/>
    <col min="1543" max="1543" width="19.28515625" style="121" customWidth="1"/>
    <col min="1544" max="1544" width="15.7109375" style="121" customWidth="1"/>
    <col min="1545" max="1545" width="12.5703125" style="121" bestFit="1" customWidth="1"/>
    <col min="1546" max="1546" width="17.85546875" style="121" customWidth="1"/>
    <col min="1547" max="1547" width="12.28515625" style="121" customWidth="1"/>
    <col min="1548" max="1548" width="45" style="121" customWidth="1"/>
    <col min="1549" max="1549" width="15.5703125" style="121" customWidth="1"/>
    <col min="1550" max="1550" width="18.85546875" style="121" customWidth="1"/>
    <col min="1551" max="1551" width="12" style="121" customWidth="1"/>
    <col min="1552" max="1552" width="10.5703125" style="121" customWidth="1"/>
    <col min="1553" max="1553" width="10" style="121" bestFit="1" customWidth="1"/>
    <col min="1554" max="1791" width="9.140625" style="121"/>
    <col min="1792" max="1792" width="6.5703125" style="121" customWidth="1"/>
    <col min="1793" max="1793" width="28.85546875" style="121" customWidth="1"/>
    <col min="1794" max="1794" width="13" style="121" customWidth="1"/>
    <col min="1795" max="1795" width="28.140625" style="121" customWidth="1"/>
    <col min="1796" max="1796" width="35.28515625" style="121" bestFit="1" customWidth="1"/>
    <col min="1797" max="1797" width="15.140625" style="121" customWidth="1"/>
    <col min="1798" max="1798" width="12.42578125" style="121" customWidth="1"/>
    <col min="1799" max="1799" width="19.28515625" style="121" customWidth="1"/>
    <col min="1800" max="1800" width="15.7109375" style="121" customWidth="1"/>
    <col min="1801" max="1801" width="12.5703125" style="121" bestFit="1" customWidth="1"/>
    <col min="1802" max="1802" width="17.85546875" style="121" customWidth="1"/>
    <col min="1803" max="1803" width="12.28515625" style="121" customWidth="1"/>
    <col min="1804" max="1804" width="45" style="121" customWidth="1"/>
    <col min="1805" max="1805" width="15.5703125" style="121" customWidth="1"/>
    <col min="1806" max="1806" width="18.85546875" style="121" customWidth="1"/>
    <col min="1807" max="1807" width="12" style="121" customWidth="1"/>
    <col min="1808" max="1808" width="10.5703125" style="121" customWidth="1"/>
    <col min="1809" max="1809" width="10" style="121" bestFit="1" customWidth="1"/>
    <col min="1810" max="2047" width="9.140625" style="121"/>
    <col min="2048" max="2048" width="6.5703125" style="121" customWidth="1"/>
    <col min="2049" max="2049" width="28.85546875" style="121" customWidth="1"/>
    <col min="2050" max="2050" width="13" style="121" customWidth="1"/>
    <col min="2051" max="2051" width="28.140625" style="121" customWidth="1"/>
    <col min="2052" max="2052" width="35.28515625" style="121" bestFit="1" customWidth="1"/>
    <col min="2053" max="2053" width="15.140625" style="121" customWidth="1"/>
    <col min="2054" max="2054" width="12.42578125" style="121" customWidth="1"/>
    <col min="2055" max="2055" width="19.28515625" style="121" customWidth="1"/>
    <col min="2056" max="2056" width="15.7109375" style="121" customWidth="1"/>
    <col min="2057" max="2057" width="12.5703125" style="121" bestFit="1" customWidth="1"/>
    <col min="2058" max="2058" width="17.85546875" style="121" customWidth="1"/>
    <col min="2059" max="2059" width="12.28515625" style="121" customWidth="1"/>
    <col min="2060" max="2060" width="45" style="121" customWidth="1"/>
    <col min="2061" max="2061" width="15.5703125" style="121" customWidth="1"/>
    <col min="2062" max="2062" width="18.85546875" style="121" customWidth="1"/>
    <col min="2063" max="2063" width="12" style="121" customWidth="1"/>
    <col min="2064" max="2064" width="10.5703125" style="121" customWidth="1"/>
    <col min="2065" max="2065" width="10" style="121" bestFit="1" customWidth="1"/>
    <col min="2066" max="2303" width="9.140625" style="121"/>
    <col min="2304" max="2304" width="6.5703125" style="121" customWidth="1"/>
    <col min="2305" max="2305" width="28.85546875" style="121" customWidth="1"/>
    <col min="2306" max="2306" width="13" style="121" customWidth="1"/>
    <col min="2307" max="2307" width="28.140625" style="121" customWidth="1"/>
    <col min="2308" max="2308" width="35.28515625" style="121" bestFit="1" customWidth="1"/>
    <col min="2309" max="2309" width="15.140625" style="121" customWidth="1"/>
    <col min="2310" max="2310" width="12.42578125" style="121" customWidth="1"/>
    <col min="2311" max="2311" width="19.28515625" style="121" customWidth="1"/>
    <col min="2312" max="2312" width="15.7109375" style="121" customWidth="1"/>
    <col min="2313" max="2313" width="12.5703125" style="121" bestFit="1" customWidth="1"/>
    <col min="2314" max="2314" width="17.85546875" style="121" customWidth="1"/>
    <col min="2315" max="2315" width="12.28515625" style="121" customWidth="1"/>
    <col min="2316" max="2316" width="45" style="121" customWidth="1"/>
    <col min="2317" max="2317" width="15.5703125" style="121" customWidth="1"/>
    <col min="2318" max="2318" width="18.85546875" style="121" customWidth="1"/>
    <col min="2319" max="2319" width="12" style="121" customWidth="1"/>
    <col min="2320" max="2320" width="10.5703125" style="121" customWidth="1"/>
    <col min="2321" max="2321" width="10" style="121" bestFit="1" customWidth="1"/>
    <col min="2322" max="2559" width="9.140625" style="121"/>
    <col min="2560" max="2560" width="6.5703125" style="121" customWidth="1"/>
    <col min="2561" max="2561" width="28.85546875" style="121" customWidth="1"/>
    <col min="2562" max="2562" width="13" style="121" customWidth="1"/>
    <col min="2563" max="2563" width="28.140625" style="121" customWidth="1"/>
    <col min="2564" max="2564" width="35.28515625" style="121" bestFit="1" customWidth="1"/>
    <col min="2565" max="2565" width="15.140625" style="121" customWidth="1"/>
    <col min="2566" max="2566" width="12.42578125" style="121" customWidth="1"/>
    <col min="2567" max="2567" width="19.28515625" style="121" customWidth="1"/>
    <col min="2568" max="2568" width="15.7109375" style="121" customWidth="1"/>
    <col min="2569" max="2569" width="12.5703125" style="121" bestFit="1" customWidth="1"/>
    <col min="2570" max="2570" width="17.85546875" style="121" customWidth="1"/>
    <col min="2571" max="2571" width="12.28515625" style="121" customWidth="1"/>
    <col min="2572" max="2572" width="45" style="121" customWidth="1"/>
    <col min="2573" max="2573" width="15.5703125" style="121" customWidth="1"/>
    <col min="2574" max="2574" width="18.85546875" style="121" customWidth="1"/>
    <col min="2575" max="2575" width="12" style="121" customWidth="1"/>
    <col min="2576" max="2576" width="10.5703125" style="121" customWidth="1"/>
    <col min="2577" max="2577" width="10" style="121" bestFit="1" customWidth="1"/>
    <col min="2578" max="2815" width="9.140625" style="121"/>
    <col min="2816" max="2816" width="6.5703125" style="121" customWidth="1"/>
    <col min="2817" max="2817" width="28.85546875" style="121" customWidth="1"/>
    <col min="2818" max="2818" width="13" style="121" customWidth="1"/>
    <col min="2819" max="2819" width="28.140625" style="121" customWidth="1"/>
    <col min="2820" max="2820" width="35.28515625" style="121" bestFit="1" customWidth="1"/>
    <col min="2821" max="2821" width="15.140625" style="121" customWidth="1"/>
    <col min="2822" max="2822" width="12.42578125" style="121" customWidth="1"/>
    <col min="2823" max="2823" width="19.28515625" style="121" customWidth="1"/>
    <col min="2824" max="2824" width="15.7109375" style="121" customWidth="1"/>
    <col min="2825" max="2825" width="12.5703125" style="121" bestFit="1" customWidth="1"/>
    <col min="2826" max="2826" width="17.85546875" style="121" customWidth="1"/>
    <col min="2827" max="2827" width="12.28515625" style="121" customWidth="1"/>
    <col min="2828" max="2828" width="45" style="121" customWidth="1"/>
    <col min="2829" max="2829" width="15.5703125" style="121" customWidth="1"/>
    <col min="2830" max="2830" width="18.85546875" style="121" customWidth="1"/>
    <col min="2831" max="2831" width="12" style="121" customWidth="1"/>
    <col min="2832" max="2832" width="10.5703125" style="121" customWidth="1"/>
    <col min="2833" max="2833" width="10" style="121" bestFit="1" customWidth="1"/>
    <col min="2834" max="3071" width="9.140625" style="121"/>
    <col min="3072" max="3072" width="6.5703125" style="121" customWidth="1"/>
    <col min="3073" max="3073" width="28.85546875" style="121" customWidth="1"/>
    <col min="3074" max="3074" width="13" style="121" customWidth="1"/>
    <col min="3075" max="3075" width="28.140625" style="121" customWidth="1"/>
    <col min="3076" max="3076" width="35.28515625" style="121" bestFit="1" customWidth="1"/>
    <col min="3077" max="3077" width="15.140625" style="121" customWidth="1"/>
    <col min="3078" max="3078" width="12.42578125" style="121" customWidth="1"/>
    <col min="3079" max="3079" width="19.28515625" style="121" customWidth="1"/>
    <col min="3080" max="3080" width="15.7109375" style="121" customWidth="1"/>
    <col min="3081" max="3081" width="12.5703125" style="121" bestFit="1" customWidth="1"/>
    <col min="3082" max="3082" width="17.85546875" style="121" customWidth="1"/>
    <col min="3083" max="3083" width="12.28515625" style="121" customWidth="1"/>
    <col min="3084" max="3084" width="45" style="121" customWidth="1"/>
    <col min="3085" max="3085" width="15.5703125" style="121" customWidth="1"/>
    <col min="3086" max="3086" width="18.85546875" style="121" customWidth="1"/>
    <col min="3087" max="3087" width="12" style="121" customWidth="1"/>
    <col min="3088" max="3088" width="10.5703125" style="121" customWidth="1"/>
    <col min="3089" max="3089" width="10" style="121" bestFit="1" customWidth="1"/>
    <col min="3090" max="3327" width="9.140625" style="121"/>
    <col min="3328" max="3328" width="6.5703125" style="121" customWidth="1"/>
    <col min="3329" max="3329" width="28.85546875" style="121" customWidth="1"/>
    <col min="3330" max="3330" width="13" style="121" customWidth="1"/>
    <col min="3331" max="3331" width="28.140625" style="121" customWidth="1"/>
    <col min="3332" max="3332" width="35.28515625" style="121" bestFit="1" customWidth="1"/>
    <col min="3333" max="3333" width="15.140625" style="121" customWidth="1"/>
    <col min="3334" max="3334" width="12.42578125" style="121" customWidth="1"/>
    <col min="3335" max="3335" width="19.28515625" style="121" customWidth="1"/>
    <col min="3336" max="3336" width="15.7109375" style="121" customWidth="1"/>
    <col min="3337" max="3337" width="12.5703125" style="121" bestFit="1" customWidth="1"/>
    <col min="3338" max="3338" width="17.85546875" style="121" customWidth="1"/>
    <col min="3339" max="3339" width="12.28515625" style="121" customWidth="1"/>
    <col min="3340" max="3340" width="45" style="121" customWidth="1"/>
    <col min="3341" max="3341" width="15.5703125" style="121" customWidth="1"/>
    <col min="3342" max="3342" width="18.85546875" style="121" customWidth="1"/>
    <col min="3343" max="3343" width="12" style="121" customWidth="1"/>
    <col min="3344" max="3344" width="10.5703125" style="121" customWidth="1"/>
    <col min="3345" max="3345" width="10" style="121" bestFit="1" customWidth="1"/>
    <col min="3346" max="3583" width="9.140625" style="121"/>
    <col min="3584" max="3584" width="6.5703125" style="121" customWidth="1"/>
    <col min="3585" max="3585" width="28.85546875" style="121" customWidth="1"/>
    <col min="3586" max="3586" width="13" style="121" customWidth="1"/>
    <col min="3587" max="3587" width="28.140625" style="121" customWidth="1"/>
    <col min="3588" max="3588" width="35.28515625" style="121" bestFit="1" customWidth="1"/>
    <col min="3589" max="3589" width="15.140625" style="121" customWidth="1"/>
    <col min="3590" max="3590" width="12.42578125" style="121" customWidth="1"/>
    <col min="3591" max="3591" width="19.28515625" style="121" customWidth="1"/>
    <col min="3592" max="3592" width="15.7109375" style="121" customWidth="1"/>
    <col min="3593" max="3593" width="12.5703125" style="121" bestFit="1" customWidth="1"/>
    <col min="3594" max="3594" width="17.85546875" style="121" customWidth="1"/>
    <col min="3595" max="3595" width="12.28515625" style="121" customWidth="1"/>
    <col min="3596" max="3596" width="45" style="121" customWidth="1"/>
    <col min="3597" max="3597" width="15.5703125" style="121" customWidth="1"/>
    <col min="3598" max="3598" width="18.85546875" style="121" customWidth="1"/>
    <col min="3599" max="3599" width="12" style="121" customWidth="1"/>
    <col min="3600" max="3600" width="10.5703125" style="121" customWidth="1"/>
    <col min="3601" max="3601" width="10" style="121" bestFit="1" customWidth="1"/>
    <col min="3602" max="3839" width="9.140625" style="121"/>
    <col min="3840" max="3840" width="6.5703125" style="121" customWidth="1"/>
    <col min="3841" max="3841" width="28.85546875" style="121" customWidth="1"/>
    <col min="3842" max="3842" width="13" style="121" customWidth="1"/>
    <col min="3843" max="3843" width="28.140625" style="121" customWidth="1"/>
    <col min="3844" max="3844" width="35.28515625" style="121" bestFit="1" customWidth="1"/>
    <col min="3845" max="3845" width="15.140625" style="121" customWidth="1"/>
    <col min="3846" max="3846" width="12.42578125" style="121" customWidth="1"/>
    <col min="3847" max="3847" width="19.28515625" style="121" customWidth="1"/>
    <col min="3848" max="3848" width="15.7109375" style="121" customWidth="1"/>
    <col min="3849" max="3849" width="12.5703125" style="121" bestFit="1" customWidth="1"/>
    <col min="3850" max="3850" width="17.85546875" style="121" customWidth="1"/>
    <col min="3851" max="3851" width="12.28515625" style="121" customWidth="1"/>
    <col min="3852" max="3852" width="45" style="121" customWidth="1"/>
    <col min="3853" max="3853" width="15.5703125" style="121" customWidth="1"/>
    <col min="3854" max="3854" width="18.85546875" style="121" customWidth="1"/>
    <col min="3855" max="3855" width="12" style="121" customWidth="1"/>
    <col min="3856" max="3856" width="10.5703125" style="121" customWidth="1"/>
    <col min="3857" max="3857" width="10" style="121" bestFit="1" customWidth="1"/>
    <col min="3858" max="4095" width="9.140625" style="121"/>
    <col min="4096" max="4096" width="6.5703125" style="121" customWidth="1"/>
    <col min="4097" max="4097" width="28.85546875" style="121" customWidth="1"/>
    <col min="4098" max="4098" width="13" style="121" customWidth="1"/>
    <col min="4099" max="4099" width="28.140625" style="121" customWidth="1"/>
    <col min="4100" max="4100" width="35.28515625" style="121" bestFit="1" customWidth="1"/>
    <col min="4101" max="4101" width="15.140625" style="121" customWidth="1"/>
    <col min="4102" max="4102" width="12.42578125" style="121" customWidth="1"/>
    <col min="4103" max="4103" width="19.28515625" style="121" customWidth="1"/>
    <col min="4104" max="4104" width="15.7109375" style="121" customWidth="1"/>
    <col min="4105" max="4105" width="12.5703125" style="121" bestFit="1" customWidth="1"/>
    <col min="4106" max="4106" width="17.85546875" style="121" customWidth="1"/>
    <col min="4107" max="4107" width="12.28515625" style="121" customWidth="1"/>
    <col min="4108" max="4108" width="45" style="121" customWidth="1"/>
    <col min="4109" max="4109" width="15.5703125" style="121" customWidth="1"/>
    <col min="4110" max="4110" width="18.85546875" style="121" customWidth="1"/>
    <col min="4111" max="4111" width="12" style="121" customWidth="1"/>
    <col min="4112" max="4112" width="10.5703125" style="121" customWidth="1"/>
    <col min="4113" max="4113" width="10" style="121" bestFit="1" customWidth="1"/>
    <col min="4114" max="4351" width="9.140625" style="121"/>
    <col min="4352" max="4352" width="6.5703125" style="121" customWidth="1"/>
    <col min="4353" max="4353" width="28.85546875" style="121" customWidth="1"/>
    <col min="4354" max="4354" width="13" style="121" customWidth="1"/>
    <col min="4355" max="4355" width="28.140625" style="121" customWidth="1"/>
    <col min="4356" max="4356" width="35.28515625" style="121" bestFit="1" customWidth="1"/>
    <col min="4357" max="4357" width="15.140625" style="121" customWidth="1"/>
    <col min="4358" max="4358" width="12.42578125" style="121" customWidth="1"/>
    <col min="4359" max="4359" width="19.28515625" style="121" customWidth="1"/>
    <col min="4360" max="4360" width="15.7109375" style="121" customWidth="1"/>
    <col min="4361" max="4361" width="12.5703125" style="121" bestFit="1" customWidth="1"/>
    <col min="4362" max="4362" width="17.85546875" style="121" customWidth="1"/>
    <col min="4363" max="4363" width="12.28515625" style="121" customWidth="1"/>
    <col min="4364" max="4364" width="45" style="121" customWidth="1"/>
    <col min="4365" max="4365" width="15.5703125" style="121" customWidth="1"/>
    <col min="4366" max="4366" width="18.85546875" style="121" customWidth="1"/>
    <col min="4367" max="4367" width="12" style="121" customWidth="1"/>
    <col min="4368" max="4368" width="10.5703125" style="121" customWidth="1"/>
    <col min="4369" max="4369" width="10" style="121" bestFit="1" customWidth="1"/>
    <col min="4370" max="4607" width="9.140625" style="121"/>
    <col min="4608" max="4608" width="6.5703125" style="121" customWidth="1"/>
    <col min="4609" max="4609" width="28.85546875" style="121" customWidth="1"/>
    <col min="4610" max="4610" width="13" style="121" customWidth="1"/>
    <col min="4611" max="4611" width="28.140625" style="121" customWidth="1"/>
    <col min="4612" max="4612" width="35.28515625" style="121" bestFit="1" customWidth="1"/>
    <col min="4613" max="4613" width="15.140625" style="121" customWidth="1"/>
    <col min="4614" max="4614" width="12.42578125" style="121" customWidth="1"/>
    <col min="4615" max="4615" width="19.28515625" style="121" customWidth="1"/>
    <col min="4616" max="4616" width="15.7109375" style="121" customWidth="1"/>
    <col min="4617" max="4617" width="12.5703125" style="121" bestFit="1" customWidth="1"/>
    <col min="4618" max="4618" width="17.85546875" style="121" customWidth="1"/>
    <col min="4619" max="4619" width="12.28515625" style="121" customWidth="1"/>
    <col min="4620" max="4620" width="45" style="121" customWidth="1"/>
    <col min="4621" max="4621" width="15.5703125" style="121" customWidth="1"/>
    <col min="4622" max="4622" width="18.85546875" style="121" customWidth="1"/>
    <col min="4623" max="4623" width="12" style="121" customWidth="1"/>
    <col min="4624" max="4624" width="10.5703125" style="121" customWidth="1"/>
    <col min="4625" max="4625" width="10" style="121" bestFit="1" customWidth="1"/>
    <col min="4626" max="4863" width="9.140625" style="121"/>
    <col min="4864" max="4864" width="6.5703125" style="121" customWidth="1"/>
    <col min="4865" max="4865" width="28.85546875" style="121" customWidth="1"/>
    <col min="4866" max="4866" width="13" style="121" customWidth="1"/>
    <col min="4867" max="4867" width="28.140625" style="121" customWidth="1"/>
    <col min="4868" max="4868" width="35.28515625" style="121" bestFit="1" customWidth="1"/>
    <col min="4869" max="4869" width="15.140625" style="121" customWidth="1"/>
    <col min="4870" max="4870" width="12.42578125" style="121" customWidth="1"/>
    <col min="4871" max="4871" width="19.28515625" style="121" customWidth="1"/>
    <col min="4872" max="4872" width="15.7109375" style="121" customWidth="1"/>
    <col min="4873" max="4873" width="12.5703125" style="121" bestFit="1" customWidth="1"/>
    <col min="4874" max="4874" width="17.85546875" style="121" customWidth="1"/>
    <col min="4875" max="4875" width="12.28515625" style="121" customWidth="1"/>
    <col min="4876" max="4876" width="45" style="121" customWidth="1"/>
    <col min="4877" max="4877" width="15.5703125" style="121" customWidth="1"/>
    <col min="4878" max="4878" width="18.85546875" style="121" customWidth="1"/>
    <col min="4879" max="4879" width="12" style="121" customWidth="1"/>
    <col min="4880" max="4880" width="10.5703125" style="121" customWidth="1"/>
    <col min="4881" max="4881" width="10" style="121" bestFit="1" customWidth="1"/>
    <col min="4882" max="5119" width="9.140625" style="121"/>
    <col min="5120" max="5120" width="6.5703125" style="121" customWidth="1"/>
    <col min="5121" max="5121" width="28.85546875" style="121" customWidth="1"/>
    <col min="5122" max="5122" width="13" style="121" customWidth="1"/>
    <col min="5123" max="5123" width="28.140625" style="121" customWidth="1"/>
    <col min="5124" max="5124" width="35.28515625" style="121" bestFit="1" customWidth="1"/>
    <col min="5125" max="5125" width="15.140625" style="121" customWidth="1"/>
    <col min="5126" max="5126" width="12.42578125" style="121" customWidth="1"/>
    <col min="5127" max="5127" width="19.28515625" style="121" customWidth="1"/>
    <col min="5128" max="5128" width="15.7109375" style="121" customWidth="1"/>
    <col min="5129" max="5129" width="12.5703125" style="121" bestFit="1" customWidth="1"/>
    <col min="5130" max="5130" width="17.85546875" style="121" customWidth="1"/>
    <col min="5131" max="5131" width="12.28515625" style="121" customWidth="1"/>
    <col min="5132" max="5132" width="45" style="121" customWidth="1"/>
    <col min="5133" max="5133" width="15.5703125" style="121" customWidth="1"/>
    <col min="5134" max="5134" width="18.85546875" style="121" customWidth="1"/>
    <col min="5135" max="5135" width="12" style="121" customWidth="1"/>
    <col min="5136" max="5136" width="10.5703125" style="121" customWidth="1"/>
    <col min="5137" max="5137" width="10" style="121" bestFit="1" customWidth="1"/>
    <col min="5138" max="5375" width="9.140625" style="121"/>
    <col min="5376" max="5376" width="6.5703125" style="121" customWidth="1"/>
    <col min="5377" max="5377" width="28.85546875" style="121" customWidth="1"/>
    <col min="5378" max="5378" width="13" style="121" customWidth="1"/>
    <col min="5379" max="5379" width="28.140625" style="121" customWidth="1"/>
    <col min="5380" max="5380" width="35.28515625" style="121" bestFit="1" customWidth="1"/>
    <col min="5381" max="5381" width="15.140625" style="121" customWidth="1"/>
    <col min="5382" max="5382" width="12.42578125" style="121" customWidth="1"/>
    <col min="5383" max="5383" width="19.28515625" style="121" customWidth="1"/>
    <col min="5384" max="5384" width="15.7109375" style="121" customWidth="1"/>
    <col min="5385" max="5385" width="12.5703125" style="121" bestFit="1" customWidth="1"/>
    <col min="5386" max="5386" width="17.85546875" style="121" customWidth="1"/>
    <col min="5387" max="5387" width="12.28515625" style="121" customWidth="1"/>
    <col min="5388" max="5388" width="45" style="121" customWidth="1"/>
    <col min="5389" max="5389" width="15.5703125" style="121" customWidth="1"/>
    <col min="5390" max="5390" width="18.85546875" style="121" customWidth="1"/>
    <col min="5391" max="5391" width="12" style="121" customWidth="1"/>
    <col min="5392" max="5392" width="10.5703125" style="121" customWidth="1"/>
    <col min="5393" max="5393" width="10" style="121" bestFit="1" customWidth="1"/>
    <col min="5394" max="5631" width="9.140625" style="121"/>
    <col min="5632" max="5632" width="6.5703125" style="121" customWidth="1"/>
    <col min="5633" max="5633" width="28.85546875" style="121" customWidth="1"/>
    <col min="5634" max="5634" width="13" style="121" customWidth="1"/>
    <col min="5635" max="5635" width="28.140625" style="121" customWidth="1"/>
    <col min="5636" max="5636" width="35.28515625" style="121" bestFit="1" customWidth="1"/>
    <col min="5637" max="5637" width="15.140625" style="121" customWidth="1"/>
    <col min="5638" max="5638" width="12.42578125" style="121" customWidth="1"/>
    <col min="5639" max="5639" width="19.28515625" style="121" customWidth="1"/>
    <col min="5640" max="5640" width="15.7109375" style="121" customWidth="1"/>
    <col min="5641" max="5641" width="12.5703125" style="121" bestFit="1" customWidth="1"/>
    <col min="5642" max="5642" width="17.85546875" style="121" customWidth="1"/>
    <col min="5643" max="5643" width="12.28515625" style="121" customWidth="1"/>
    <col min="5644" max="5644" width="45" style="121" customWidth="1"/>
    <col min="5645" max="5645" width="15.5703125" style="121" customWidth="1"/>
    <col min="5646" max="5646" width="18.85546875" style="121" customWidth="1"/>
    <col min="5647" max="5647" width="12" style="121" customWidth="1"/>
    <col min="5648" max="5648" width="10.5703125" style="121" customWidth="1"/>
    <col min="5649" max="5649" width="10" style="121" bestFit="1" customWidth="1"/>
    <col min="5650" max="5887" width="9.140625" style="121"/>
    <col min="5888" max="5888" width="6.5703125" style="121" customWidth="1"/>
    <col min="5889" max="5889" width="28.85546875" style="121" customWidth="1"/>
    <col min="5890" max="5890" width="13" style="121" customWidth="1"/>
    <col min="5891" max="5891" width="28.140625" style="121" customWidth="1"/>
    <col min="5892" max="5892" width="35.28515625" style="121" bestFit="1" customWidth="1"/>
    <col min="5893" max="5893" width="15.140625" style="121" customWidth="1"/>
    <col min="5894" max="5894" width="12.42578125" style="121" customWidth="1"/>
    <col min="5895" max="5895" width="19.28515625" style="121" customWidth="1"/>
    <col min="5896" max="5896" width="15.7109375" style="121" customWidth="1"/>
    <col min="5897" max="5897" width="12.5703125" style="121" bestFit="1" customWidth="1"/>
    <col min="5898" max="5898" width="17.85546875" style="121" customWidth="1"/>
    <col min="5899" max="5899" width="12.28515625" style="121" customWidth="1"/>
    <col min="5900" max="5900" width="45" style="121" customWidth="1"/>
    <col min="5901" max="5901" width="15.5703125" style="121" customWidth="1"/>
    <col min="5902" max="5902" width="18.85546875" style="121" customWidth="1"/>
    <col min="5903" max="5903" width="12" style="121" customWidth="1"/>
    <col min="5904" max="5904" width="10.5703125" style="121" customWidth="1"/>
    <col min="5905" max="5905" width="10" style="121" bestFit="1" customWidth="1"/>
    <col min="5906" max="6143" width="9.140625" style="121"/>
    <col min="6144" max="6144" width="6.5703125" style="121" customWidth="1"/>
    <col min="6145" max="6145" width="28.85546875" style="121" customWidth="1"/>
    <col min="6146" max="6146" width="13" style="121" customWidth="1"/>
    <col min="6147" max="6147" width="28.140625" style="121" customWidth="1"/>
    <col min="6148" max="6148" width="35.28515625" style="121" bestFit="1" customWidth="1"/>
    <col min="6149" max="6149" width="15.140625" style="121" customWidth="1"/>
    <col min="6150" max="6150" width="12.42578125" style="121" customWidth="1"/>
    <col min="6151" max="6151" width="19.28515625" style="121" customWidth="1"/>
    <col min="6152" max="6152" width="15.7109375" style="121" customWidth="1"/>
    <col min="6153" max="6153" width="12.5703125" style="121" bestFit="1" customWidth="1"/>
    <col min="6154" max="6154" width="17.85546875" style="121" customWidth="1"/>
    <col min="6155" max="6155" width="12.28515625" style="121" customWidth="1"/>
    <col min="6156" max="6156" width="45" style="121" customWidth="1"/>
    <col min="6157" max="6157" width="15.5703125" style="121" customWidth="1"/>
    <col min="6158" max="6158" width="18.85546875" style="121" customWidth="1"/>
    <col min="6159" max="6159" width="12" style="121" customWidth="1"/>
    <col min="6160" max="6160" width="10.5703125" style="121" customWidth="1"/>
    <col min="6161" max="6161" width="10" style="121" bestFit="1" customWidth="1"/>
    <col min="6162" max="6399" width="9.140625" style="121"/>
    <col min="6400" max="6400" width="6.5703125" style="121" customWidth="1"/>
    <col min="6401" max="6401" width="28.85546875" style="121" customWidth="1"/>
    <col min="6402" max="6402" width="13" style="121" customWidth="1"/>
    <col min="6403" max="6403" width="28.140625" style="121" customWidth="1"/>
    <col min="6404" max="6404" width="35.28515625" style="121" bestFit="1" customWidth="1"/>
    <col min="6405" max="6405" width="15.140625" style="121" customWidth="1"/>
    <col min="6406" max="6406" width="12.42578125" style="121" customWidth="1"/>
    <col min="6407" max="6407" width="19.28515625" style="121" customWidth="1"/>
    <col min="6408" max="6408" width="15.7109375" style="121" customWidth="1"/>
    <col min="6409" max="6409" width="12.5703125" style="121" bestFit="1" customWidth="1"/>
    <col min="6410" max="6410" width="17.85546875" style="121" customWidth="1"/>
    <col min="6411" max="6411" width="12.28515625" style="121" customWidth="1"/>
    <col min="6412" max="6412" width="45" style="121" customWidth="1"/>
    <col min="6413" max="6413" width="15.5703125" style="121" customWidth="1"/>
    <col min="6414" max="6414" width="18.85546875" style="121" customWidth="1"/>
    <col min="6415" max="6415" width="12" style="121" customWidth="1"/>
    <col min="6416" max="6416" width="10.5703125" style="121" customWidth="1"/>
    <col min="6417" max="6417" width="10" style="121" bestFit="1" customWidth="1"/>
    <col min="6418" max="6655" width="9.140625" style="121"/>
    <col min="6656" max="6656" width="6.5703125" style="121" customWidth="1"/>
    <col min="6657" max="6657" width="28.85546875" style="121" customWidth="1"/>
    <col min="6658" max="6658" width="13" style="121" customWidth="1"/>
    <col min="6659" max="6659" width="28.140625" style="121" customWidth="1"/>
    <col min="6660" max="6660" width="35.28515625" style="121" bestFit="1" customWidth="1"/>
    <col min="6661" max="6661" width="15.140625" style="121" customWidth="1"/>
    <col min="6662" max="6662" width="12.42578125" style="121" customWidth="1"/>
    <col min="6663" max="6663" width="19.28515625" style="121" customWidth="1"/>
    <col min="6664" max="6664" width="15.7109375" style="121" customWidth="1"/>
    <col min="6665" max="6665" width="12.5703125" style="121" bestFit="1" customWidth="1"/>
    <col min="6666" max="6666" width="17.85546875" style="121" customWidth="1"/>
    <col min="6667" max="6667" width="12.28515625" style="121" customWidth="1"/>
    <col min="6668" max="6668" width="45" style="121" customWidth="1"/>
    <col min="6669" max="6669" width="15.5703125" style="121" customWidth="1"/>
    <col min="6670" max="6670" width="18.85546875" style="121" customWidth="1"/>
    <col min="6671" max="6671" width="12" style="121" customWidth="1"/>
    <col min="6672" max="6672" width="10.5703125" style="121" customWidth="1"/>
    <col min="6673" max="6673" width="10" style="121" bestFit="1" customWidth="1"/>
    <col min="6674" max="6911" width="9.140625" style="121"/>
    <col min="6912" max="6912" width="6.5703125" style="121" customWidth="1"/>
    <col min="6913" max="6913" width="28.85546875" style="121" customWidth="1"/>
    <col min="6914" max="6914" width="13" style="121" customWidth="1"/>
    <col min="6915" max="6915" width="28.140625" style="121" customWidth="1"/>
    <col min="6916" max="6916" width="35.28515625" style="121" bestFit="1" customWidth="1"/>
    <col min="6917" max="6917" width="15.140625" style="121" customWidth="1"/>
    <col min="6918" max="6918" width="12.42578125" style="121" customWidth="1"/>
    <col min="6919" max="6919" width="19.28515625" style="121" customWidth="1"/>
    <col min="6920" max="6920" width="15.7109375" style="121" customWidth="1"/>
    <col min="6921" max="6921" width="12.5703125" style="121" bestFit="1" customWidth="1"/>
    <col min="6922" max="6922" width="17.85546875" style="121" customWidth="1"/>
    <col min="6923" max="6923" width="12.28515625" style="121" customWidth="1"/>
    <col min="6924" max="6924" width="45" style="121" customWidth="1"/>
    <col min="6925" max="6925" width="15.5703125" style="121" customWidth="1"/>
    <col min="6926" max="6926" width="18.85546875" style="121" customWidth="1"/>
    <col min="6927" max="6927" width="12" style="121" customWidth="1"/>
    <col min="6928" max="6928" width="10.5703125" style="121" customWidth="1"/>
    <col min="6929" max="6929" width="10" style="121" bestFit="1" customWidth="1"/>
    <col min="6930" max="7167" width="9.140625" style="121"/>
    <col min="7168" max="7168" width="6.5703125" style="121" customWidth="1"/>
    <col min="7169" max="7169" width="28.85546875" style="121" customWidth="1"/>
    <col min="7170" max="7170" width="13" style="121" customWidth="1"/>
    <col min="7171" max="7171" width="28.140625" style="121" customWidth="1"/>
    <col min="7172" max="7172" width="35.28515625" style="121" bestFit="1" customWidth="1"/>
    <col min="7173" max="7173" width="15.140625" style="121" customWidth="1"/>
    <col min="7174" max="7174" width="12.42578125" style="121" customWidth="1"/>
    <col min="7175" max="7175" width="19.28515625" style="121" customWidth="1"/>
    <col min="7176" max="7176" width="15.7109375" style="121" customWidth="1"/>
    <col min="7177" max="7177" width="12.5703125" style="121" bestFit="1" customWidth="1"/>
    <col min="7178" max="7178" width="17.85546875" style="121" customWidth="1"/>
    <col min="7179" max="7179" width="12.28515625" style="121" customWidth="1"/>
    <col min="7180" max="7180" width="45" style="121" customWidth="1"/>
    <col min="7181" max="7181" width="15.5703125" style="121" customWidth="1"/>
    <col min="7182" max="7182" width="18.85546875" style="121" customWidth="1"/>
    <col min="7183" max="7183" width="12" style="121" customWidth="1"/>
    <col min="7184" max="7184" width="10.5703125" style="121" customWidth="1"/>
    <col min="7185" max="7185" width="10" style="121" bestFit="1" customWidth="1"/>
    <col min="7186" max="7423" width="9.140625" style="121"/>
    <col min="7424" max="7424" width="6.5703125" style="121" customWidth="1"/>
    <col min="7425" max="7425" width="28.85546875" style="121" customWidth="1"/>
    <col min="7426" max="7426" width="13" style="121" customWidth="1"/>
    <col min="7427" max="7427" width="28.140625" style="121" customWidth="1"/>
    <col min="7428" max="7428" width="35.28515625" style="121" bestFit="1" customWidth="1"/>
    <col min="7429" max="7429" width="15.140625" style="121" customWidth="1"/>
    <col min="7430" max="7430" width="12.42578125" style="121" customWidth="1"/>
    <col min="7431" max="7431" width="19.28515625" style="121" customWidth="1"/>
    <col min="7432" max="7432" width="15.7109375" style="121" customWidth="1"/>
    <col min="7433" max="7433" width="12.5703125" style="121" bestFit="1" customWidth="1"/>
    <col min="7434" max="7434" width="17.85546875" style="121" customWidth="1"/>
    <col min="7435" max="7435" width="12.28515625" style="121" customWidth="1"/>
    <col min="7436" max="7436" width="45" style="121" customWidth="1"/>
    <col min="7437" max="7437" width="15.5703125" style="121" customWidth="1"/>
    <col min="7438" max="7438" width="18.85546875" style="121" customWidth="1"/>
    <col min="7439" max="7439" width="12" style="121" customWidth="1"/>
    <col min="7440" max="7440" width="10.5703125" style="121" customWidth="1"/>
    <col min="7441" max="7441" width="10" style="121" bestFit="1" customWidth="1"/>
    <col min="7442" max="7679" width="9.140625" style="121"/>
    <col min="7680" max="7680" width="6.5703125" style="121" customWidth="1"/>
    <col min="7681" max="7681" width="28.85546875" style="121" customWidth="1"/>
    <col min="7682" max="7682" width="13" style="121" customWidth="1"/>
    <col min="7683" max="7683" width="28.140625" style="121" customWidth="1"/>
    <col min="7684" max="7684" width="35.28515625" style="121" bestFit="1" customWidth="1"/>
    <col min="7685" max="7685" width="15.140625" style="121" customWidth="1"/>
    <col min="7686" max="7686" width="12.42578125" style="121" customWidth="1"/>
    <col min="7687" max="7687" width="19.28515625" style="121" customWidth="1"/>
    <col min="7688" max="7688" width="15.7109375" style="121" customWidth="1"/>
    <col min="7689" max="7689" width="12.5703125" style="121" bestFit="1" customWidth="1"/>
    <col min="7690" max="7690" width="17.85546875" style="121" customWidth="1"/>
    <col min="7691" max="7691" width="12.28515625" style="121" customWidth="1"/>
    <col min="7692" max="7692" width="45" style="121" customWidth="1"/>
    <col min="7693" max="7693" width="15.5703125" style="121" customWidth="1"/>
    <col min="7694" max="7694" width="18.85546875" style="121" customWidth="1"/>
    <col min="7695" max="7695" width="12" style="121" customWidth="1"/>
    <col min="7696" max="7696" width="10.5703125" style="121" customWidth="1"/>
    <col min="7697" max="7697" width="10" style="121" bestFit="1" customWidth="1"/>
    <col min="7698" max="7935" width="9.140625" style="121"/>
    <col min="7936" max="7936" width="6.5703125" style="121" customWidth="1"/>
    <col min="7937" max="7937" width="28.85546875" style="121" customWidth="1"/>
    <col min="7938" max="7938" width="13" style="121" customWidth="1"/>
    <col min="7939" max="7939" width="28.140625" style="121" customWidth="1"/>
    <col min="7940" max="7940" width="35.28515625" style="121" bestFit="1" customWidth="1"/>
    <col min="7941" max="7941" width="15.140625" style="121" customWidth="1"/>
    <col min="7942" max="7942" width="12.42578125" style="121" customWidth="1"/>
    <col min="7943" max="7943" width="19.28515625" style="121" customWidth="1"/>
    <col min="7944" max="7944" width="15.7109375" style="121" customWidth="1"/>
    <col min="7945" max="7945" width="12.5703125" style="121" bestFit="1" customWidth="1"/>
    <col min="7946" max="7946" width="17.85546875" style="121" customWidth="1"/>
    <col min="7947" max="7947" width="12.28515625" style="121" customWidth="1"/>
    <col min="7948" max="7948" width="45" style="121" customWidth="1"/>
    <col min="7949" max="7949" width="15.5703125" style="121" customWidth="1"/>
    <col min="7950" max="7950" width="18.85546875" style="121" customWidth="1"/>
    <col min="7951" max="7951" width="12" style="121" customWidth="1"/>
    <col min="7952" max="7952" width="10.5703125" style="121" customWidth="1"/>
    <col min="7953" max="7953" width="10" style="121" bestFit="1" customWidth="1"/>
    <col min="7954" max="8191" width="9.140625" style="121"/>
    <col min="8192" max="8192" width="6.5703125" style="121" customWidth="1"/>
    <col min="8193" max="8193" width="28.85546875" style="121" customWidth="1"/>
    <col min="8194" max="8194" width="13" style="121" customWidth="1"/>
    <col min="8195" max="8195" width="28.140625" style="121" customWidth="1"/>
    <col min="8196" max="8196" width="35.28515625" style="121" bestFit="1" customWidth="1"/>
    <col min="8197" max="8197" width="15.140625" style="121" customWidth="1"/>
    <col min="8198" max="8198" width="12.42578125" style="121" customWidth="1"/>
    <col min="8199" max="8199" width="19.28515625" style="121" customWidth="1"/>
    <col min="8200" max="8200" width="15.7109375" style="121" customWidth="1"/>
    <col min="8201" max="8201" width="12.5703125" style="121" bestFit="1" customWidth="1"/>
    <col min="8202" max="8202" width="17.85546875" style="121" customWidth="1"/>
    <col min="8203" max="8203" width="12.28515625" style="121" customWidth="1"/>
    <col min="8204" max="8204" width="45" style="121" customWidth="1"/>
    <col min="8205" max="8205" width="15.5703125" style="121" customWidth="1"/>
    <col min="8206" max="8206" width="18.85546875" style="121" customWidth="1"/>
    <col min="8207" max="8207" width="12" style="121" customWidth="1"/>
    <col min="8208" max="8208" width="10.5703125" style="121" customWidth="1"/>
    <col min="8209" max="8209" width="10" style="121" bestFit="1" customWidth="1"/>
    <col min="8210" max="8447" width="9.140625" style="121"/>
    <col min="8448" max="8448" width="6.5703125" style="121" customWidth="1"/>
    <col min="8449" max="8449" width="28.85546875" style="121" customWidth="1"/>
    <col min="8450" max="8450" width="13" style="121" customWidth="1"/>
    <col min="8451" max="8451" width="28.140625" style="121" customWidth="1"/>
    <col min="8452" max="8452" width="35.28515625" style="121" bestFit="1" customWidth="1"/>
    <col min="8453" max="8453" width="15.140625" style="121" customWidth="1"/>
    <col min="8454" max="8454" width="12.42578125" style="121" customWidth="1"/>
    <col min="8455" max="8455" width="19.28515625" style="121" customWidth="1"/>
    <col min="8456" max="8456" width="15.7109375" style="121" customWidth="1"/>
    <col min="8457" max="8457" width="12.5703125" style="121" bestFit="1" customWidth="1"/>
    <col min="8458" max="8458" width="17.85546875" style="121" customWidth="1"/>
    <col min="8459" max="8459" width="12.28515625" style="121" customWidth="1"/>
    <col min="8460" max="8460" width="45" style="121" customWidth="1"/>
    <col min="8461" max="8461" width="15.5703125" style="121" customWidth="1"/>
    <col min="8462" max="8462" width="18.85546875" style="121" customWidth="1"/>
    <col min="8463" max="8463" width="12" style="121" customWidth="1"/>
    <col min="8464" max="8464" width="10.5703125" style="121" customWidth="1"/>
    <col min="8465" max="8465" width="10" style="121" bestFit="1" customWidth="1"/>
    <col min="8466" max="8703" width="9.140625" style="121"/>
    <col min="8704" max="8704" width="6.5703125" style="121" customWidth="1"/>
    <col min="8705" max="8705" width="28.85546875" style="121" customWidth="1"/>
    <col min="8706" max="8706" width="13" style="121" customWidth="1"/>
    <col min="8707" max="8707" width="28.140625" style="121" customWidth="1"/>
    <col min="8708" max="8708" width="35.28515625" style="121" bestFit="1" customWidth="1"/>
    <col min="8709" max="8709" width="15.140625" style="121" customWidth="1"/>
    <col min="8710" max="8710" width="12.42578125" style="121" customWidth="1"/>
    <col min="8711" max="8711" width="19.28515625" style="121" customWidth="1"/>
    <col min="8712" max="8712" width="15.7109375" style="121" customWidth="1"/>
    <col min="8713" max="8713" width="12.5703125" style="121" bestFit="1" customWidth="1"/>
    <col min="8714" max="8714" width="17.85546875" style="121" customWidth="1"/>
    <col min="8715" max="8715" width="12.28515625" style="121" customWidth="1"/>
    <col min="8716" max="8716" width="45" style="121" customWidth="1"/>
    <col min="8717" max="8717" width="15.5703125" style="121" customWidth="1"/>
    <col min="8718" max="8718" width="18.85546875" style="121" customWidth="1"/>
    <col min="8719" max="8719" width="12" style="121" customWidth="1"/>
    <col min="8720" max="8720" width="10.5703125" style="121" customWidth="1"/>
    <col min="8721" max="8721" width="10" style="121" bestFit="1" customWidth="1"/>
    <col min="8722" max="8959" width="9.140625" style="121"/>
    <col min="8960" max="8960" width="6.5703125" style="121" customWidth="1"/>
    <col min="8961" max="8961" width="28.85546875" style="121" customWidth="1"/>
    <col min="8962" max="8962" width="13" style="121" customWidth="1"/>
    <col min="8963" max="8963" width="28.140625" style="121" customWidth="1"/>
    <col min="8964" max="8964" width="35.28515625" style="121" bestFit="1" customWidth="1"/>
    <col min="8965" max="8965" width="15.140625" style="121" customWidth="1"/>
    <col min="8966" max="8966" width="12.42578125" style="121" customWidth="1"/>
    <col min="8967" max="8967" width="19.28515625" style="121" customWidth="1"/>
    <col min="8968" max="8968" width="15.7109375" style="121" customWidth="1"/>
    <col min="8969" max="8969" width="12.5703125" style="121" bestFit="1" customWidth="1"/>
    <col min="8970" max="8970" width="17.85546875" style="121" customWidth="1"/>
    <col min="8971" max="8971" width="12.28515625" style="121" customWidth="1"/>
    <col min="8972" max="8972" width="45" style="121" customWidth="1"/>
    <col min="8973" max="8973" width="15.5703125" style="121" customWidth="1"/>
    <col min="8974" max="8974" width="18.85546875" style="121" customWidth="1"/>
    <col min="8975" max="8975" width="12" style="121" customWidth="1"/>
    <col min="8976" max="8976" width="10.5703125" style="121" customWidth="1"/>
    <col min="8977" max="8977" width="10" style="121" bestFit="1" customWidth="1"/>
    <col min="8978" max="9215" width="9.140625" style="121"/>
    <col min="9216" max="9216" width="6.5703125" style="121" customWidth="1"/>
    <col min="9217" max="9217" width="28.85546875" style="121" customWidth="1"/>
    <col min="9218" max="9218" width="13" style="121" customWidth="1"/>
    <col min="9219" max="9219" width="28.140625" style="121" customWidth="1"/>
    <col min="9220" max="9220" width="35.28515625" style="121" bestFit="1" customWidth="1"/>
    <col min="9221" max="9221" width="15.140625" style="121" customWidth="1"/>
    <col min="9222" max="9222" width="12.42578125" style="121" customWidth="1"/>
    <col min="9223" max="9223" width="19.28515625" style="121" customWidth="1"/>
    <col min="9224" max="9224" width="15.7109375" style="121" customWidth="1"/>
    <col min="9225" max="9225" width="12.5703125" style="121" bestFit="1" customWidth="1"/>
    <col min="9226" max="9226" width="17.85546875" style="121" customWidth="1"/>
    <col min="9227" max="9227" width="12.28515625" style="121" customWidth="1"/>
    <col min="9228" max="9228" width="45" style="121" customWidth="1"/>
    <col min="9229" max="9229" width="15.5703125" style="121" customWidth="1"/>
    <col min="9230" max="9230" width="18.85546875" style="121" customWidth="1"/>
    <col min="9231" max="9231" width="12" style="121" customWidth="1"/>
    <col min="9232" max="9232" width="10.5703125" style="121" customWidth="1"/>
    <col min="9233" max="9233" width="10" style="121" bestFit="1" customWidth="1"/>
    <col min="9234" max="9471" width="9.140625" style="121"/>
    <col min="9472" max="9472" width="6.5703125" style="121" customWidth="1"/>
    <col min="9473" max="9473" width="28.85546875" style="121" customWidth="1"/>
    <col min="9474" max="9474" width="13" style="121" customWidth="1"/>
    <col min="9475" max="9475" width="28.140625" style="121" customWidth="1"/>
    <col min="9476" max="9476" width="35.28515625" style="121" bestFit="1" customWidth="1"/>
    <col min="9477" max="9477" width="15.140625" style="121" customWidth="1"/>
    <col min="9478" max="9478" width="12.42578125" style="121" customWidth="1"/>
    <col min="9479" max="9479" width="19.28515625" style="121" customWidth="1"/>
    <col min="9480" max="9480" width="15.7109375" style="121" customWidth="1"/>
    <col min="9481" max="9481" width="12.5703125" style="121" bestFit="1" customWidth="1"/>
    <col min="9482" max="9482" width="17.85546875" style="121" customWidth="1"/>
    <col min="9483" max="9483" width="12.28515625" style="121" customWidth="1"/>
    <col min="9484" max="9484" width="45" style="121" customWidth="1"/>
    <col min="9485" max="9485" width="15.5703125" style="121" customWidth="1"/>
    <col min="9486" max="9486" width="18.85546875" style="121" customWidth="1"/>
    <col min="9487" max="9487" width="12" style="121" customWidth="1"/>
    <col min="9488" max="9488" width="10.5703125" style="121" customWidth="1"/>
    <col min="9489" max="9489" width="10" style="121" bestFit="1" customWidth="1"/>
    <col min="9490" max="9727" width="9.140625" style="121"/>
    <col min="9728" max="9728" width="6.5703125" style="121" customWidth="1"/>
    <col min="9729" max="9729" width="28.85546875" style="121" customWidth="1"/>
    <col min="9730" max="9730" width="13" style="121" customWidth="1"/>
    <col min="9731" max="9731" width="28.140625" style="121" customWidth="1"/>
    <col min="9732" max="9732" width="35.28515625" style="121" bestFit="1" customWidth="1"/>
    <col min="9733" max="9733" width="15.140625" style="121" customWidth="1"/>
    <col min="9734" max="9734" width="12.42578125" style="121" customWidth="1"/>
    <col min="9735" max="9735" width="19.28515625" style="121" customWidth="1"/>
    <col min="9736" max="9736" width="15.7109375" style="121" customWidth="1"/>
    <col min="9737" max="9737" width="12.5703125" style="121" bestFit="1" customWidth="1"/>
    <col min="9738" max="9738" width="17.85546875" style="121" customWidth="1"/>
    <col min="9739" max="9739" width="12.28515625" style="121" customWidth="1"/>
    <col min="9740" max="9740" width="45" style="121" customWidth="1"/>
    <col min="9741" max="9741" width="15.5703125" style="121" customWidth="1"/>
    <col min="9742" max="9742" width="18.85546875" style="121" customWidth="1"/>
    <col min="9743" max="9743" width="12" style="121" customWidth="1"/>
    <col min="9744" max="9744" width="10.5703125" style="121" customWidth="1"/>
    <col min="9745" max="9745" width="10" style="121" bestFit="1" customWidth="1"/>
    <col min="9746" max="9983" width="9.140625" style="121"/>
    <col min="9984" max="9984" width="6.5703125" style="121" customWidth="1"/>
    <col min="9985" max="9985" width="28.85546875" style="121" customWidth="1"/>
    <col min="9986" max="9986" width="13" style="121" customWidth="1"/>
    <col min="9987" max="9987" width="28.140625" style="121" customWidth="1"/>
    <col min="9988" max="9988" width="35.28515625" style="121" bestFit="1" customWidth="1"/>
    <col min="9989" max="9989" width="15.140625" style="121" customWidth="1"/>
    <col min="9990" max="9990" width="12.42578125" style="121" customWidth="1"/>
    <col min="9991" max="9991" width="19.28515625" style="121" customWidth="1"/>
    <col min="9992" max="9992" width="15.7109375" style="121" customWidth="1"/>
    <col min="9993" max="9993" width="12.5703125" style="121" bestFit="1" customWidth="1"/>
    <col min="9994" max="9994" width="17.85546875" style="121" customWidth="1"/>
    <col min="9995" max="9995" width="12.28515625" style="121" customWidth="1"/>
    <col min="9996" max="9996" width="45" style="121" customWidth="1"/>
    <col min="9997" max="9997" width="15.5703125" style="121" customWidth="1"/>
    <col min="9998" max="9998" width="18.85546875" style="121" customWidth="1"/>
    <col min="9999" max="9999" width="12" style="121" customWidth="1"/>
    <col min="10000" max="10000" width="10.5703125" style="121" customWidth="1"/>
    <col min="10001" max="10001" width="10" style="121" bestFit="1" customWidth="1"/>
    <col min="10002" max="10239" width="9.140625" style="121"/>
    <col min="10240" max="10240" width="6.5703125" style="121" customWidth="1"/>
    <col min="10241" max="10241" width="28.85546875" style="121" customWidth="1"/>
    <col min="10242" max="10242" width="13" style="121" customWidth="1"/>
    <col min="10243" max="10243" width="28.140625" style="121" customWidth="1"/>
    <col min="10244" max="10244" width="35.28515625" style="121" bestFit="1" customWidth="1"/>
    <col min="10245" max="10245" width="15.140625" style="121" customWidth="1"/>
    <col min="10246" max="10246" width="12.42578125" style="121" customWidth="1"/>
    <col min="10247" max="10247" width="19.28515625" style="121" customWidth="1"/>
    <col min="10248" max="10248" width="15.7109375" style="121" customWidth="1"/>
    <col min="10249" max="10249" width="12.5703125" style="121" bestFit="1" customWidth="1"/>
    <col min="10250" max="10250" width="17.85546875" style="121" customWidth="1"/>
    <col min="10251" max="10251" width="12.28515625" style="121" customWidth="1"/>
    <col min="10252" max="10252" width="45" style="121" customWidth="1"/>
    <col min="10253" max="10253" width="15.5703125" style="121" customWidth="1"/>
    <col min="10254" max="10254" width="18.85546875" style="121" customWidth="1"/>
    <col min="10255" max="10255" width="12" style="121" customWidth="1"/>
    <col min="10256" max="10256" width="10.5703125" style="121" customWidth="1"/>
    <col min="10257" max="10257" width="10" style="121" bestFit="1" customWidth="1"/>
    <col min="10258" max="10495" width="9.140625" style="121"/>
    <col min="10496" max="10496" width="6.5703125" style="121" customWidth="1"/>
    <col min="10497" max="10497" width="28.85546875" style="121" customWidth="1"/>
    <col min="10498" max="10498" width="13" style="121" customWidth="1"/>
    <col min="10499" max="10499" width="28.140625" style="121" customWidth="1"/>
    <col min="10500" max="10500" width="35.28515625" style="121" bestFit="1" customWidth="1"/>
    <col min="10501" max="10501" width="15.140625" style="121" customWidth="1"/>
    <col min="10502" max="10502" width="12.42578125" style="121" customWidth="1"/>
    <col min="10503" max="10503" width="19.28515625" style="121" customWidth="1"/>
    <col min="10504" max="10504" width="15.7109375" style="121" customWidth="1"/>
    <col min="10505" max="10505" width="12.5703125" style="121" bestFit="1" customWidth="1"/>
    <col min="10506" max="10506" width="17.85546875" style="121" customWidth="1"/>
    <col min="10507" max="10507" width="12.28515625" style="121" customWidth="1"/>
    <col min="10508" max="10508" width="45" style="121" customWidth="1"/>
    <col min="10509" max="10509" width="15.5703125" style="121" customWidth="1"/>
    <col min="10510" max="10510" width="18.85546875" style="121" customWidth="1"/>
    <col min="10511" max="10511" width="12" style="121" customWidth="1"/>
    <col min="10512" max="10512" width="10.5703125" style="121" customWidth="1"/>
    <col min="10513" max="10513" width="10" style="121" bestFit="1" customWidth="1"/>
    <col min="10514" max="10751" width="9.140625" style="121"/>
    <col min="10752" max="10752" width="6.5703125" style="121" customWidth="1"/>
    <col min="10753" max="10753" width="28.85546875" style="121" customWidth="1"/>
    <col min="10754" max="10754" width="13" style="121" customWidth="1"/>
    <col min="10755" max="10755" width="28.140625" style="121" customWidth="1"/>
    <col min="10756" max="10756" width="35.28515625" style="121" bestFit="1" customWidth="1"/>
    <col min="10757" max="10757" width="15.140625" style="121" customWidth="1"/>
    <col min="10758" max="10758" width="12.42578125" style="121" customWidth="1"/>
    <col min="10759" max="10759" width="19.28515625" style="121" customWidth="1"/>
    <col min="10760" max="10760" width="15.7109375" style="121" customWidth="1"/>
    <col min="10761" max="10761" width="12.5703125" style="121" bestFit="1" customWidth="1"/>
    <col min="10762" max="10762" width="17.85546875" style="121" customWidth="1"/>
    <col min="10763" max="10763" width="12.28515625" style="121" customWidth="1"/>
    <col min="10764" max="10764" width="45" style="121" customWidth="1"/>
    <col min="10765" max="10765" width="15.5703125" style="121" customWidth="1"/>
    <col min="10766" max="10766" width="18.85546875" style="121" customWidth="1"/>
    <col min="10767" max="10767" width="12" style="121" customWidth="1"/>
    <col min="10768" max="10768" width="10.5703125" style="121" customWidth="1"/>
    <col min="10769" max="10769" width="10" style="121" bestFit="1" customWidth="1"/>
    <col min="10770" max="11007" width="9.140625" style="121"/>
    <col min="11008" max="11008" width="6.5703125" style="121" customWidth="1"/>
    <col min="11009" max="11009" width="28.85546875" style="121" customWidth="1"/>
    <col min="11010" max="11010" width="13" style="121" customWidth="1"/>
    <col min="11011" max="11011" width="28.140625" style="121" customWidth="1"/>
    <col min="11012" max="11012" width="35.28515625" style="121" bestFit="1" customWidth="1"/>
    <col min="11013" max="11013" width="15.140625" style="121" customWidth="1"/>
    <col min="11014" max="11014" width="12.42578125" style="121" customWidth="1"/>
    <col min="11015" max="11015" width="19.28515625" style="121" customWidth="1"/>
    <col min="11016" max="11016" width="15.7109375" style="121" customWidth="1"/>
    <col min="11017" max="11017" width="12.5703125" style="121" bestFit="1" customWidth="1"/>
    <col min="11018" max="11018" width="17.85546875" style="121" customWidth="1"/>
    <col min="11019" max="11019" width="12.28515625" style="121" customWidth="1"/>
    <col min="11020" max="11020" width="45" style="121" customWidth="1"/>
    <col min="11021" max="11021" width="15.5703125" style="121" customWidth="1"/>
    <col min="11022" max="11022" width="18.85546875" style="121" customWidth="1"/>
    <col min="11023" max="11023" width="12" style="121" customWidth="1"/>
    <col min="11024" max="11024" width="10.5703125" style="121" customWidth="1"/>
    <col min="11025" max="11025" width="10" style="121" bestFit="1" customWidth="1"/>
    <col min="11026" max="11263" width="9.140625" style="121"/>
    <col min="11264" max="11264" width="6.5703125" style="121" customWidth="1"/>
    <col min="11265" max="11265" width="28.85546875" style="121" customWidth="1"/>
    <col min="11266" max="11266" width="13" style="121" customWidth="1"/>
    <col min="11267" max="11267" width="28.140625" style="121" customWidth="1"/>
    <col min="11268" max="11268" width="35.28515625" style="121" bestFit="1" customWidth="1"/>
    <col min="11269" max="11269" width="15.140625" style="121" customWidth="1"/>
    <col min="11270" max="11270" width="12.42578125" style="121" customWidth="1"/>
    <col min="11271" max="11271" width="19.28515625" style="121" customWidth="1"/>
    <col min="11272" max="11272" width="15.7109375" style="121" customWidth="1"/>
    <col min="11273" max="11273" width="12.5703125" style="121" bestFit="1" customWidth="1"/>
    <col min="11274" max="11274" width="17.85546875" style="121" customWidth="1"/>
    <col min="11275" max="11275" width="12.28515625" style="121" customWidth="1"/>
    <col min="11276" max="11276" width="45" style="121" customWidth="1"/>
    <col min="11277" max="11277" width="15.5703125" style="121" customWidth="1"/>
    <col min="11278" max="11278" width="18.85546875" style="121" customWidth="1"/>
    <col min="11279" max="11279" width="12" style="121" customWidth="1"/>
    <col min="11280" max="11280" width="10.5703125" style="121" customWidth="1"/>
    <col min="11281" max="11281" width="10" style="121" bestFit="1" customWidth="1"/>
    <col min="11282" max="11519" width="9.140625" style="121"/>
    <col min="11520" max="11520" width="6.5703125" style="121" customWidth="1"/>
    <col min="11521" max="11521" width="28.85546875" style="121" customWidth="1"/>
    <col min="11522" max="11522" width="13" style="121" customWidth="1"/>
    <col min="11523" max="11523" width="28.140625" style="121" customWidth="1"/>
    <col min="11524" max="11524" width="35.28515625" style="121" bestFit="1" customWidth="1"/>
    <col min="11525" max="11525" width="15.140625" style="121" customWidth="1"/>
    <col min="11526" max="11526" width="12.42578125" style="121" customWidth="1"/>
    <col min="11527" max="11527" width="19.28515625" style="121" customWidth="1"/>
    <col min="11528" max="11528" width="15.7109375" style="121" customWidth="1"/>
    <col min="11529" max="11529" width="12.5703125" style="121" bestFit="1" customWidth="1"/>
    <col min="11530" max="11530" width="17.85546875" style="121" customWidth="1"/>
    <col min="11531" max="11531" width="12.28515625" style="121" customWidth="1"/>
    <col min="11532" max="11532" width="45" style="121" customWidth="1"/>
    <col min="11533" max="11533" width="15.5703125" style="121" customWidth="1"/>
    <col min="11534" max="11534" width="18.85546875" style="121" customWidth="1"/>
    <col min="11535" max="11535" width="12" style="121" customWidth="1"/>
    <col min="11536" max="11536" width="10.5703125" style="121" customWidth="1"/>
    <col min="11537" max="11537" width="10" style="121" bestFit="1" customWidth="1"/>
    <col min="11538" max="11775" width="9.140625" style="121"/>
    <col min="11776" max="11776" width="6.5703125" style="121" customWidth="1"/>
    <col min="11777" max="11777" width="28.85546875" style="121" customWidth="1"/>
    <col min="11778" max="11778" width="13" style="121" customWidth="1"/>
    <col min="11779" max="11779" width="28.140625" style="121" customWidth="1"/>
    <col min="11780" max="11780" width="35.28515625" style="121" bestFit="1" customWidth="1"/>
    <col min="11781" max="11781" width="15.140625" style="121" customWidth="1"/>
    <col min="11782" max="11782" width="12.42578125" style="121" customWidth="1"/>
    <col min="11783" max="11783" width="19.28515625" style="121" customWidth="1"/>
    <col min="11784" max="11784" width="15.7109375" style="121" customWidth="1"/>
    <col min="11785" max="11785" width="12.5703125" style="121" bestFit="1" customWidth="1"/>
    <col min="11786" max="11786" width="17.85546875" style="121" customWidth="1"/>
    <col min="11787" max="11787" width="12.28515625" style="121" customWidth="1"/>
    <col min="11788" max="11788" width="45" style="121" customWidth="1"/>
    <col min="11789" max="11789" width="15.5703125" style="121" customWidth="1"/>
    <col min="11790" max="11790" width="18.85546875" style="121" customWidth="1"/>
    <col min="11791" max="11791" width="12" style="121" customWidth="1"/>
    <col min="11792" max="11792" width="10.5703125" style="121" customWidth="1"/>
    <col min="11793" max="11793" width="10" style="121" bestFit="1" customWidth="1"/>
    <col min="11794" max="12031" width="9.140625" style="121"/>
    <col min="12032" max="12032" width="6.5703125" style="121" customWidth="1"/>
    <col min="12033" max="12033" width="28.85546875" style="121" customWidth="1"/>
    <col min="12034" max="12034" width="13" style="121" customWidth="1"/>
    <col min="12035" max="12035" width="28.140625" style="121" customWidth="1"/>
    <col min="12036" max="12036" width="35.28515625" style="121" bestFit="1" customWidth="1"/>
    <col min="12037" max="12037" width="15.140625" style="121" customWidth="1"/>
    <col min="12038" max="12038" width="12.42578125" style="121" customWidth="1"/>
    <col min="12039" max="12039" width="19.28515625" style="121" customWidth="1"/>
    <col min="12040" max="12040" width="15.7109375" style="121" customWidth="1"/>
    <col min="12041" max="12041" width="12.5703125" style="121" bestFit="1" customWidth="1"/>
    <col min="12042" max="12042" width="17.85546875" style="121" customWidth="1"/>
    <col min="12043" max="12043" width="12.28515625" style="121" customWidth="1"/>
    <col min="12044" max="12044" width="45" style="121" customWidth="1"/>
    <col min="12045" max="12045" width="15.5703125" style="121" customWidth="1"/>
    <col min="12046" max="12046" width="18.85546875" style="121" customWidth="1"/>
    <col min="12047" max="12047" width="12" style="121" customWidth="1"/>
    <col min="12048" max="12048" width="10.5703125" style="121" customWidth="1"/>
    <col min="12049" max="12049" width="10" style="121" bestFit="1" customWidth="1"/>
    <col min="12050" max="12287" width="9.140625" style="121"/>
    <col min="12288" max="12288" width="6.5703125" style="121" customWidth="1"/>
    <col min="12289" max="12289" width="28.85546875" style="121" customWidth="1"/>
    <col min="12290" max="12290" width="13" style="121" customWidth="1"/>
    <col min="12291" max="12291" width="28.140625" style="121" customWidth="1"/>
    <col min="12292" max="12292" width="35.28515625" style="121" bestFit="1" customWidth="1"/>
    <col min="12293" max="12293" width="15.140625" style="121" customWidth="1"/>
    <col min="12294" max="12294" width="12.42578125" style="121" customWidth="1"/>
    <col min="12295" max="12295" width="19.28515625" style="121" customWidth="1"/>
    <col min="12296" max="12296" width="15.7109375" style="121" customWidth="1"/>
    <col min="12297" max="12297" width="12.5703125" style="121" bestFit="1" customWidth="1"/>
    <col min="12298" max="12298" width="17.85546875" style="121" customWidth="1"/>
    <col min="12299" max="12299" width="12.28515625" style="121" customWidth="1"/>
    <col min="12300" max="12300" width="45" style="121" customWidth="1"/>
    <col min="12301" max="12301" width="15.5703125" style="121" customWidth="1"/>
    <col min="12302" max="12302" width="18.85546875" style="121" customWidth="1"/>
    <col min="12303" max="12303" width="12" style="121" customWidth="1"/>
    <col min="12304" max="12304" width="10.5703125" style="121" customWidth="1"/>
    <col min="12305" max="12305" width="10" style="121" bestFit="1" customWidth="1"/>
    <col min="12306" max="12543" width="9.140625" style="121"/>
    <col min="12544" max="12544" width="6.5703125" style="121" customWidth="1"/>
    <col min="12545" max="12545" width="28.85546875" style="121" customWidth="1"/>
    <col min="12546" max="12546" width="13" style="121" customWidth="1"/>
    <col min="12547" max="12547" width="28.140625" style="121" customWidth="1"/>
    <col min="12548" max="12548" width="35.28515625" style="121" bestFit="1" customWidth="1"/>
    <col min="12549" max="12549" width="15.140625" style="121" customWidth="1"/>
    <col min="12550" max="12550" width="12.42578125" style="121" customWidth="1"/>
    <col min="12551" max="12551" width="19.28515625" style="121" customWidth="1"/>
    <col min="12552" max="12552" width="15.7109375" style="121" customWidth="1"/>
    <col min="12553" max="12553" width="12.5703125" style="121" bestFit="1" customWidth="1"/>
    <col min="12554" max="12554" width="17.85546875" style="121" customWidth="1"/>
    <col min="12555" max="12555" width="12.28515625" style="121" customWidth="1"/>
    <col min="12556" max="12556" width="45" style="121" customWidth="1"/>
    <col min="12557" max="12557" width="15.5703125" style="121" customWidth="1"/>
    <col min="12558" max="12558" width="18.85546875" style="121" customWidth="1"/>
    <col min="12559" max="12559" width="12" style="121" customWidth="1"/>
    <col min="12560" max="12560" width="10.5703125" style="121" customWidth="1"/>
    <col min="12561" max="12561" width="10" style="121" bestFit="1" customWidth="1"/>
    <col min="12562" max="12799" width="9.140625" style="121"/>
    <col min="12800" max="12800" width="6.5703125" style="121" customWidth="1"/>
    <col min="12801" max="12801" width="28.85546875" style="121" customWidth="1"/>
    <col min="12802" max="12802" width="13" style="121" customWidth="1"/>
    <col min="12803" max="12803" width="28.140625" style="121" customWidth="1"/>
    <col min="12804" max="12804" width="35.28515625" style="121" bestFit="1" customWidth="1"/>
    <col min="12805" max="12805" width="15.140625" style="121" customWidth="1"/>
    <col min="12806" max="12806" width="12.42578125" style="121" customWidth="1"/>
    <col min="12807" max="12807" width="19.28515625" style="121" customWidth="1"/>
    <col min="12808" max="12808" width="15.7109375" style="121" customWidth="1"/>
    <col min="12809" max="12809" width="12.5703125" style="121" bestFit="1" customWidth="1"/>
    <col min="12810" max="12810" width="17.85546875" style="121" customWidth="1"/>
    <col min="12811" max="12811" width="12.28515625" style="121" customWidth="1"/>
    <col min="12812" max="12812" width="45" style="121" customWidth="1"/>
    <col min="12813" max="12813" width="15.5703125" style="121" customWidth="1"/>
    <col min="12814" max="12814" width="18.85546875" style="121" customWidth="1"/>
    <col min="12815" max="12815" width="12" style="121" customWidth="1"/>
    <col min="12816" max="12816" width="10.5703125" style="121" customWidth="1"/>
    <col min="12817" max="12817" width="10" style="121" bestFit="1" customWidth="1"/>
    <col min="12818" max="13055" width="9.140625" style="121"/>
    <col min="13056" max="13056" width="6.5703125" style="121" customWidth="1"/>
    <col min="13057" max="13057" width="28.85546875" style="121" customWidth="1"/>
    <col min="13058" max="13058" width="13" style="121" customWidth="1"/>
    <col min="13059" max="13059" width="28.140625" style="121" customWidth="1"/>
    <col min="13060" max="13060" width="35.28515625" style="121" bestFit="1" customWidth="1"/>
    <col min="13061" max="13061" width="15.140625" style="121" customWidth="1"/>
    <col min="13062" max="13062" width="12.42578125" style="121" customWidth="1"/>
    <col min="13063" max="13063" width="19.28515625" style="121" customWidth="1"/>
    <col min="13064" max="13064" width="15.7109375" style="121" customWidth="1"/>
    <col min="13065" max="13065" width="12.5703125" style="121" bestFit="1" customWidth="1"/>
    <col min="13066" max="13066" width="17.85546875" style="121" customWidth="1"/>
    <col min="13067" max="13067" width="12.28515625" style="121" customWidth="1"/>
    <col min="13068" max="13068" width="45" style="121" customWidth="1"/>
    <col min="13069" max="13069" width="15.5703125" style="121" customWidth="1"/>
    <col min="13070" max="13070" width="18.85546875" style="121" customWidth="1"/>
    <col min="13071" max="13071" width="12" style="121" customWidth="1"/>
    <col min="13072" max="13072" width="10.5703125" style="121" customWidth="1"/>
    <col min="13073" max="13073" width="10" style="121" bestFit="1" customWidth="1"/>
    <col min="13074" max="13311" width="9.140625" style="121"/>
    <col min="13312" max="13312" width="6.5703125" style="121" customWidth="1"/>
    <col min="13313" max="13313" width="28.85546875" style="121" customWidth="1"/>
    <col min="13314" max="13314" width="13" style="121" customWidth="1"/>
    <col min="13315" max="13315" width="28.140625" style="121" customWidth="1"/>
    <col min="13316" max="13316" width="35.28515625" style="121" bestFit="1" customWidth="1"/>
    <col min="13317" max="13317" width="15.140625" style="121" customWidth="1"/>
    <col min="13318" max="13318" width="12.42578125" style="121" customWidth="1"/>
    <col min="13319" max="13319" width="19.28515625" style="121" customWidth="1"/>
    <col min="13320" max="13320" width="15.7109375" style="121" customWidth="1"/>
    <col min="13321" max="13321" width="12.5703125" style="121" bestFit="1" customWidth="1"/>
    <col min="13322" max="13322" width="17.85546875" style="121" customWidth="1"/>
    <col min="13323" max="13323" width="12.28515625" style="121" customWidth="1"/>
    <col min="13324" max="13324" width="45" style="121" customWidth="1"/>
    <col min="13325" max="13325" width="15.5703125" style="121" customWidth="1"/>
    <col min="13326" max="13326" width="18.85546875" style="121" customWidth="1"/>
    <col min="13327" max="13327" width="12" style="121" customWidth="1"/>
    <col min="13328" max="13328" width="10.5703125" style="121" customWidth="1"/>
    <col min="13329" max="13329" width="10" style="121" bestFit="1" customWidth="1"/>
    <col min="13330" max="13567" width="9.140625" style="121"/>
    <col min="13568" max="13568" width="6.5703125" style="121" customWidth="1"/>
    <col min="13569" max="13569" width="28.85546875" style="121" customWidth="1"/>
    <col min="13570" max="13570" width="13" style="121" customWidth="1"/>
    <col min="13571" max="13571" width="28.140625" style="121" customWidth="1"/>
    <col min="13572" max="13572" width="35.28515625" style="121" bestFit="1" customWidth="1"/>
    <col min="13573" max="13573" width="15.140625" style="121" customWidth="1"/>
    <col min="13574" max="13574" width="12.42578125" style="121" customWidth="1"/>
    <col min="13575" max="13575" width="19.28515625" style="121" customWidth="1"/>
    <col min="13576" max="13576" width="15.7109375" style="121" customWidth="1"/>
    <col min="13577" max="13577" width="12.5703125" style="121" bestFit="1" customWidth="1"/>
    <col min="13578" max="13578" width="17.85546875" style="121" customWidth="1"/>
    <col min="13579" max="13579" width="12.28515625" style="121" customWidth="1"/>
    <col min="13580" max="13580" width="45" style="121" customWidth="1"/>
    <col min="13581" max="13581" width="15.5703125" style="121" customWidth="1"/>
    <col min="13582" max="13582" width="18.85546875" style="121" customWidth="1"/>
    <col min="13583" max="13583" width="12" style="121" customWidth="1"/>
    <col min="13584" max="13584" width="10.5703125" style="121" customWidth="1"/>
    <col min="13585" max="13585" width="10" style="121" bestFit="1" customWidth="1"/>
    <col min="13586" max="13823" width="9.140625" style="121"/>
    <col min="13824" max="13824" width="6.5703125" style="121" customWidth="1"/>
    <col min="13825" max="13825" width="28.85546875" style="121" customWidth="1"/>
    <col min="13826" max="13826" width="13" style="121" customWidth="1"/>
    <col min="13827" max="13827" width="28.140625" style="121" customWidth="1"/>
    <col min="13828" max="13828" width="35.28515625" style="121" bestFit="1" customWidth="1"/>
    <col min="13829" max="13829" width="15.140625" style="121" customWidth="1"/>
    <col min="13830" max="13830" width="12.42578125" style="121" customWidth="1"/>
    <col min="13831" max="13831" width="19.28515625" style="121" customWidth="1"/>
    <col min="13832" max="13832" width="15.7109375" style="121" customWidth="1"/>
    <col min="13833" max="13833" width="12.5703125" style="121" bestFit="1" customWidth="1"/>
    <col min="13834" max="13834" width="17.85546875" style="121" customWidth="1"/>
    <col min="13835" max="13835" width="12.28515625" style="121" customWidth="1"/>
    <col min="13836" max="13836" width="45" style="121" customWidth="1"/>
    <col min="13837" max="13837" width="15.5703125" style="121" customWidth="1"/>
    <col min="13838" max="13838" width="18.85546875" style="121" customWidth="1"/>
    <col min="13839" max="13839" width="12" style="121" customWidth="1"/>
    <col min="13840" max="13840" width="10.5703125" style="121" customWidth="1"/>
    <col min="13841" max="13841" width="10" style="121" bestFit="1" customWidth="1"/>
    <col min="13842" max="14079" width="9.140625" style="121"/>
    <col min="14080" max="14080" width="6.5703125" style="121" customWidth="1"/>
    <col min="14081" max="14081" width="28.85546875" style="121" customWidth="1"/>
    <col min="14082" max="14082" width="13" style="121" customWidth="1"/>
    <col min="14083" max="14083" width="28.140625" style="121" customWidth="1"/>
    <col min="14084" max="14084" width="35.28515625" style="121" bestFit="1" customWidth="1"/>
    <col min="14085" max="14085" width="15.140625" style="121" customWidth="1"/>
    <col min="14086" max="14086" width="12.42578125" style="121" customWidth="1"/>
    <col min="14087" max="14087" width="19.28515625" style="121" customWidth="1"/>
    <col min="14088" max="14088" width="15.7109375" style="121" customWidth="1"/>
    <col min="14089" max="14089" width="12.5703125" style="121" bestFit="1" customWidth="1"/>
    <col min="14090" max="14090" width="17.85546875" style="121" customWidth="1"/>
    <col min="14091" max="14091" width="12.28515625" style="121" customWidth="1"/>
    <col min="14092" max="14092" width="45" style="121" customWidth="1"/>
    <col min="14093" max="14093" width="15.5703125" style="121" customWidth="1"/>
    <col min="14094" max="14094" width="18.85546875" style="121" customWidth="1"/>
    <col min="14095" max="14095" width="12" style="121" customWidth="1"/>
    <col min="14096" max="14096" width="10.5703125" style="121" customWidth="1"/>
    <col min="14097" max="14097" width="10" style="121" bestFit="1" customWidth="1"/>
    <col min="14098" max="14335" width="9.140625" style="121"/>
    <col min="14336" max="14336" width="6.5703125" style="121" customWidth="1"/>
    <col min="14337" max="14337" width="28.85546875" style="121" customWidth="1"/>
    <col min="14338" max="14338" width="13" style="121" customWidth="1"/>
    <col min="14339" max="14339" width="28.140625" style="121" customWidth="1"/>
    <col min="14340" max="14340" width="35.28515625" style="121" bestFit="1" customWidth="1"/>
    <col min="14341" max="14341" width="15.140625" style="121" customWidth="1"/>
    <col min="14342" max="14342" width="12.42578125" style="121" customWidth="1"/>
    <col min="14343" max="14343" width="19.28515625" style="121" customWidth="1"/>
    <col min="14344" max="14344" width="15.7109375" style="121" customWidth="1"/>
    <col min="14345" max="14345" width="12.5703125" style="121" bestFit="1" customWidth="1"/>
    <col min="14346" max="14346" width="17.85546875" style="121" customWidth="1"/>
    <col min="14347" max="14347" width="12.28515625" style="121" customWidth="1"/>
    <col min="14348" max="14348" width="45" style="121" customWidth="1"/>
    <col min="14349" max="14349" width="15.5703125" style="121" customWidth="1"/>
    <col min="14350" max="14350" width="18.85546875" style="121" customWidth="1"/>
    <col min="14351" max="14351" width="12" style="121" customWidth="1"/>
    <col min="14352" max="14352" width="10.5703125" style="121" customWidth="1"/>
    <col min="14353" max="14353" width="10" style="121" bestFit="1" customWidth="1"/>
    <col min="14354" max="14591" width="9.140625" style="121"/>
    <col min="14592" max="14592" width="6.5703125" style="121" customWidth="1"/>
    <col min="14593" max="14593" width="28.85546875" style="121" customWidth="1"/>
    <col min="14594" max="14594" width="13" style="121" customWidth="1"/>
    <col min="14595" max="14595" width="28.140625" style="121" customWidth="1"/>
    <col min="14596" max="14596" width="35.28515625" style="121" bestFit="1" customWidth="1"/>
    <col min="14597" max="14597" width="15.140625" style="121" customWidth="1"/>
    <col min="14598" max="14598" width="12.42578125" style="121" customWidth="1"/>
    <col min="14599" max="14599" width="19.28515625" style="121" customWidth="1"/>
    <col min="14600" max="14600" width="15.7109375" style="121" customWidth="1"/>
    <col min="14601" max="14601" width="12.5703125" style="121" bestFit="1" customWidth="1"/>
    <col min="14602" max="14602" width="17.85546875" style="121" customWidth="1"/>
    <col min="14603" max="14603" width="12.28515625" style="121" customWidth="1"/>
    <col min="14604" max="14604" width="45" style="121" customWidth="1"/>
    <col min="14605" max="14605" width="15.5703125" style="121" customWidth="1"/>
    <col min="14606" max="14606" width="18.85546875" style="121" customWidth="1"/>
    <col min="14607" max="14607" width="12" style="121" customWidth="1"/>
    <col min="14608" max="14608" width="10.5703125" style="121" customWidth="1"/>
    <col min="14609" max="14609" width="10" style="121" bestFit="1" customWidth="1"/>
    <col min="14610" max="14847" width="9.140625" style="121"/>
    <col min="14848" max="14848" width="6.5703125" style="121" customWidth="1"/>
    <col min="14849" max="14849" width="28.85546875" style="121" customWidth="1"/>
    <col min="14850" max="14850" width="13" style="121" customWidth="1"/>
    <col min="14851" max="14851" width="28.140625" style="121" customWidth="1"/>
    <col min="14852" max="14852" width="35.28515625" style="121" bestFit="1" customWidth="1"/>
    <col min="14853" max="14853" width="15.140625" style="121" customWidth="1"/>
    <col min="14854" max="14854" width="12.42578125" style="121" customWidth="1"/>
    <col min="14855" max="14855" width="19.28515625" style="121" customWidth="1"/>
    <col min="14856" max="14856" width="15.7109375" style="121" customWidth="1"/>
    <col min="14857" max="14857" width="12.5703125" style="121" bestFit="1" customWidth="1"/>
    <col min="14858" max="14858" width="17.85546875" style="121" customWidth="1"/>
    <col min="14859" max="14859" width="12.28515625" style="121" customWidth="1"/>
    <col min="14860" max="14860" width="45" style="121" customWidth="1"/>
    <col min="14861" max="14861" width="15.5703125" style="121" customWidth="1"/>
    <col min="14862" max="14862" width="18.85546875" style="121" customWidth="1"/>
    <col min="14863" max="14863" width="12" style="121" customWidth="1"/>
    <col min="14864" max="14864" width="10.5703125" style="121" customWidth="1"/>
    <col min="14865" max="14865" width="10" style="121" bestFit="1" customWidth="1"/>
    <col min="14866" max="15103" width="9.140625" style="121"/>
    <col min="15104" max="15104" width="6.5703125" style="121" customWidth="1"/>
    <col min="15105" max="15105" width="28.85546875" style="121" customWidth="1"/>
    <col min="15106" max="15106" width="13" style="121" customWidth="1"/>
    <col min="15107" max="15107" width="28.140625" style="121" customWidth="1"/>
    <col min="15108" max="15108" width="35.28515625" style="121" bestFit="1" customWidth="1"/>
    <col min="15109" max="15109" width="15.140625" style="121" customWidth="1"/>
    <col min="15110" max="15110" width="12.42578125" style="121" customWidth="1"/>
    <col min="15111" max="15111" width="19.28515625" style="121" customWidth="1"/>
    <col min="15112" max="15112" width="15.7109375" style="121" customWidth="1"/>
    <col min="15113" max="15113" width="12.5703125" style="121" bestFit="1" customWidth="1"/>
    <col min="15114" max="15114" width="17.85546875" style="121" customWidth="1"/>
    <col min="15115" max="15115" width="12.28515625" style="121" customWidth="1"/>
    <col min="15116" max="15116" width="45" style="121" customWidth="1"/>
    <col min="15117" max="15117" width="15.5703125" style="121" customWidth="1"/>
    <col min="15118" max="15118" width="18.85546875" style="121" customWidth="1"/>
    <col min="15119" max="15119" width="12" style="121" customWidth="1"/>
    <col min="15120" max="15120" width="10.5703125" style="121" customWidth="1"/>
    <col min="15121" max="15121" width="10" style="121" bestFit="1" customWidth="1"/>
    <col min="15122" max="15359" width="9.140625" style="121"/>
    <col min="15360" max="15360" width="6.5703125" style="121" customWidth="1"/>
    <col min="15361" max="15361" width="28.85546875" style="121" customWidth="1"/>
    <col min="15362" max="15362" width="13" style="121" customWidth="1"/>
    <col min="15363" max="15363" width="28.140625" style="121" customWidth="1"/>
    <col min="15364" max="15364" width="35.28515625" style="121" bestFit="1" customWidth="1"/>
    <col min="15365" max="15365" width="15.140625" style="121" customWidth="1"/>
    <col min="15366" max="15366" width="12.42578125" style="121" customWidth="1"/>
    <col min="15367" max="15367" width="19.28515625" style="121" customWidth="1"/>
    <col min="15368" max="15368" width="15.7109375" style="121" customWidth="1"/>
    <col min="15369" max="15369" width="12.5703125" style="121" bestFit="1" customWidth="1"/>
    <col min="15370" max="15370" width="17.85546875" style="121" customWidth="1"/>
    <col min="15371" max="15371" width="12.28515625" style="121" customWidth="1"/>
    <col min="15372" max="15372" width="45" style="121" customWidth="1"/>
    <col min="15373" max="15373" width="15.5703125" style="121" customWidth="1"/>
    <col min="15374" max="15374" width="18.85546875" style="121" customWidth="1"/>
    <col min="15375" max="15375" width="12" style="121" customWidth="1"/>
    <col min="15376" max="15376" width="10.5703125" style="121" customWidth="1"/>
    <col min="15377" max="15377" width="10" style="121" bestFit="1" customWidth="1"/>
    <col min="15378" max="15615" width="9.140625" style="121"/>
    <col min="15616" max="15616" width="6.5703125" style="121" customWidth="1"/>
    <col min="15617" max="15617" width="28.85546875" style="121" customWidth="1"/>
    <col min="15618" max="15618" width="13" style="121" customWidth="1"/>
    <col min="15619" max="15619" width="28.140625" style="121" customWidth="1"/>
    <col min="15620" max="15620" width="35.28515625" style="121" bestFit="1" customWidth="1"/>
    <col min="15621" max="15621" width="15.140625" style="121" customWidth="1"/>
    <col min="15622" max="15622" width="12.42578125" style="121" customWidth="1"/>
    <col min="15623" max="15623" width="19.28515625" style="121" customWidth="1"/>
    <col min="15624" max="15624" width="15.7109375" style="121" customWidth="1"/>
    <col min="15625" max="15625" width="12.5703125" style="121" bestFit="1" customWidth="1"/>
    <col min="15626" max="15626" width="17.85546875" style="121" customWidth="1"/>
    <col min="15627" max="15627" width="12.28515625" style="121" customWidth="1"/>
    <col min="15628" max="15628" width="45" style="121" customWidth="1"/>
    <col min="15629" max="15629" width="15.5703125" style="121" customWidth="1"/>
    <col min="15630" max="15630" width="18.85546875" style="121" customWidth="1"/>
    <col min="15631" max="15631" width="12" style="121" customWidth="1"/>
    <col min="15632" max="15632" width="10.5703125" style="121" customWidth="1"/>
    <col min="15633" max="15633" width="10" style="121" bestFit="1" customWidth="1"/>
    <col min="15634" max="15871" width="9.140625" style="121"/>
    <col min="15872" max="15872" width="6.5703125" style="121" customWidth="1"/>
    <col min="15873" max="15873" width="28.85546875" style="121" customWidth="1"/>
    <col min="15874" max="15874" width="13" style="121" customWidth="1"/>
    <col min="15875" max="15875" width="28.140625" style="121" customWidth="1"/>
    <col min="15876" max="15876" width="35.28515625" style="121" bestFit="1" customWidth="1"/>
    <col min="15877" max="15877" width="15.140625" style="121" customWidth="1"/>
    <col min="15878" max="15878" width="12.42578125" style="121" customWidth="1"/>
    <col min="15879" max="15879" width="19.28515625" style="121" customWidth="1"/>
    <col min="15880" max="15880" width="15.7109375" style="121" customWidth="1"/>
    <col min="15881" max="15881" width="12.5703125" style="121" bestFit="1" customWidth="1"/>
    <col min="15882" max="15882" width="17.85546875" style="121" customWidth="1"/>
    <col min="15883" max="15883" width="12.28515625" style="121" customWidth="1"/>
    <col min="15884" max="15884" width="45" style="121" customWidth="1"/>
    <col min="15885" max="15885" width="15.5703125" style="121" customWidth="1"/>
    <col min="15886" max="15886" width="18.85546875" style="121" customWidth="1"/>
    <col min="15887" max="15887" width="12" style="121" customWidth="1"/>
    <col min="15888" max="15888" width="10.5703125" style="121" customWidth="1"/>
    <col min="15889" max="15889" width="10" style="121" bestFit="1" customWidth="1"/>
    <col min="15890" max="16127" width="9.140625" style="121"/>
    <col min="16128" max="16128" width="6.5703125" style="121" customWidth="1"/>
    <col min="16129" max="16129" width="28.85546875" style="121" customWidth="1"/>
    <col min="16130" max="16130" width="13" style="121" customWidth="1"/>
    <col min="16131" max="16131" width="28.140625" style="121" customWidth="1"/>
    <col min="16132" max="16132" width="35.28515625" style="121" bestFit="1" customWidth="1"/>
    <col min="16133" max="16133" width="15.140625" style="121" customWidth="1"/>
    <col min="16134" max="16134" width="12.42578125" style="121" customWidth="1"/>
    <col min="16135" max="16135" width="19.28515625" style="121" customWidth="1"/>
    <col min="16136" max="16136" width="15.7109375" style="121" customWidth="1"/>
    <col min="16137" max="16137" width="12.5703125" style="121" bestFit="1" customWidth="1"/>
    <col min="16138" max="16138" width="17.85546875" style="121" customWidth="1"/>
    <col min="16139" max="16139" width="12.28515625" style="121" customWidth="1"/>
    <col min="16140" max="16140" width="45" style="121" customWidth="1"/>
    <col min="16141" max="16141" width="15.5703125" style="121" customWidth="1"/>
    <col min="16142" max="16142" width="18.85546875" style="121" customWidth="1"/>
    <col min="16143" max="16143" width="12" style="121" customWidth="1"/>
    <col min="16144" max="16144" width="10.5703125" style="121" customWidth="1"/>
    <col min="16145" max="16145" width="10" style="121" bestFit="1" customWidth="1"/>
    <col min="16146" max="16384" width="9.140625" style="121"/>
  </cols>
  <sheetData>
    <row r="1" spans="1:19" ht="23.25" x14ac:dyDescent="0.35">
      <c r="O1" s="320"/>
    </row>
    <row r="2" spans="1:19" s="115" customFormat="1" ht="18.75" x14ac:dyDescent="0.3">
      <c r="A2" s="396" t="s">
        <v>73</v>
      </c>
      <c r="B2" s="396"/>
      <c r="C2" s="396"/>
      <c r="D2" s="396"/>
      <c r="E2" s="396"/>
      <c r="F2" s="396"/>
      <c r="G2" s="396"/>
      <c r="H2" s="396"/>
      <c r="I2" s="396"/>
      <c r="J2" s="396"/>
      <c r="K2" s="396"/>
      <c r="L2" s="396"/>
      <c r="M2" s="275"/>
      <c r="N2" s="275"/>
      <c r="O2" s="275"/>
      <c r="P2" s="275"/>
      <c r="Q2" s="275"/>
    </row>
    <row r="3" spans="1:19" s="115" customFormat="1" ht="18.75" customHeight="1" x14ac:dyDescent="0.3">
      <c r="A3" s="397" t="s">
        <v>400</v>
      </c>
      <c r="B3" s="397"/>
      <c r="C3" s="397"/>
      <c r="D3" s="397"/>
      <c r="E3" s="397"/>
      <c r="F3" s="397"/>
      <c r="G3" s="397"/>
      <c r="H3" s="397"/>
      <c r="I3" s="397"/>
      <c r="J3" s="397"/>
      <c r="K3" s="397"/>
      <c r="L3" s="397"/>
      <c r="M3" s="276"/>
      <c r="N3" s="276" t="s">
        <v>72</v>
      </c>
      <c r="O3" s="276"/>
      <c r="P3" s="276"/>
      <c r="Q3" s="276"/>
    </row>
    <row r="4" spans="1:19" s="278" customFormat="1" ht="23.25" x14ac:dyDescent="0.35">
      <c r="A4" s="114"/>
      <c r="B4" s="114"/>
      <c r="C4" s="114"/>
      <c r="D4" s="114"/>
      <c r="E4" s="115"/>
      <c r="F4" s="128"/>
      <c r="G4" s="116"/>
      <c r="H4" s="117"/>
      <c r="I4" s="117"/>
      <c r="J4" s="117"/>
      <c r="K4" s="312"/>
      <c r="L4" s="117"/>
      <c r="M4" s="117"/>
      <c r="N4" s="117"/>
      <c r="O4" s="117"/>
      <c r="P4" s="117"/>
      <c r="Q4" s="277"/>
      <c r="R4" s="115"/>
      <c r="S4" s="115"/>
    </row>
    <row r="5" spans="1:19" s="15" customFormat="1" ht="94.5" x14ac:dyDescent="0.25">
      <c r="A5" s="20" t="s">
        <v>0</v>
      </c>
      <c r="B5" s="22" t="s">
        <v>1</v>
      </c>
      <c r="C5" s="22" t="s">
        <v>2</v>
      </c>
      <c r="D5" s="22" t="s">
        <v>3</v>
      </c>
      <c r="E5" s="22" t="s">
        <v>401</v>
      </c>
      <c r="F5" s="22" t="s">
        <v>679</v>
      </c>
      <c r="G5" s="22" t="s">
        <v>1188</v>
      </c>
      <c r="H5" s="22" t="s">
        <v>1187</v>
      </c>
      <c r="I5" s="22" t="s">
        <v>71</v>
      </c>
      <c r="J5" s="22" t="s">
        <v>60</v>
      </c>
      <c r="K5" s="313" t="s">
        <v>794</v>
      </c>
      <c r="L5" s="22" t="s">
        <v>1189</v>
      </c>
      <c r="M5" s="22" t="s">
        <v>1190</v>
      </c>
      <c r="N5" s="22" t="s">
        <v>1191</v>
      </c>
      <c r="O5" s="22" t="s">
        <v>10</v>
      </c>
      <c r="P5" s="22" t="s">
        <v>68</v>
      </c>
      <c r="Q5" s="22" t="s">
        <v>12</v>
      </c>
      <c r="R5" s="140" t="s">
        <v>13</v>
      </c>
    </row>
    <row r="6" spans="1:19" s="15" customFormat="1" ht="18.75" x14ac:dyDescent="0.25">
      <c r="A6" s="279">
        <v>1</v>
      </c>
      <c r="B6" s="26">
        <v>2</v>
      </c>
      <c r="C6" s="26">
        <v>3</v>
      </c>
      <c r="D6" s="26">
        <v>4</v>
      </c>
      <c r="E6" s="26">
        <v>5</v>
      </c>
      <c r="F6" s="280">
        <v>6</v>
      </c>
      <c r="G6" s="26">
        <v>7</v>
      </c>
      <c r="H6" s="26">
        <v>8</v>
      </c>
      <c r="I6" s="26">
        <v>9</v>
      </c>
      <c r="J6" s="26">
        <v>10</v>
      </c>
      <c r="K6" s="26">
        <v>11</v>
      </c>
      <c r="L6" s="26">
        <v>12</v>
      </c>
      <c r="M6" s="26">
        <v>13</v>
      </c>
      <c r="N6" s="26">
        <v>14</v>
      </c>
      <c r="O6" s="26">
        <v>15</v>
      </c>
      <c r="P6" s="26">
        <v>16</v>
      </c>
      <c r="Q6" s="26">
        <v>17</v>
      </c>
      <c r="R6" s="26">
        <v>18</v>
      </c>
    </row>
    <row r="7" spans="1:19" s="15" customFormat="1" ht="53.25" customHeight="1" x14ac:dyDescent="0.25">
      <c r="A7" s="293">
        <v>1</v>
      </c>
      <c r="B7" s="293" t="s">
        <v>680</v>
      </c>
      <c r="C7" s="360" t="s">
        <v>403</v>
      </c>
      <c r="D7" s="360" t="s">
        <v>404</v>
      </c>
      <c r="E7" s="360" t="s">
        <v>402</v>
      </c>
      <c r="F7" s="359" t="s">
        <v>47</v>
      </c>
      <c r="G7" s="22"/>
      <c r="H7" s="294">
        <v>13664.09</v>
      </c>
      <c r="I7" s="22"/>
      <c r="J7" s="22"/>
      <c r="K7" s="314">
        <v>0.35</v>
      </c>
      <c r="L7" s="22"/>
      <c r="M7" s="281">
        <v>39650</v>
      </c>
      <c r="N7" s="157" t="s">
        <v>405</v>
      </c>
      <c r="O7" s="22"/>
      <c r="P7" s="22"/>
      <c r="Q7" s="295"/>
      <c r="R7" s="295"/>
    </row>
    <row r="8" spans="1:19" s="118" customFormat="1" ht="53.25" customHeight="1" x14ac:dyDescent="0.25">
      <c r="A8" s="293">
        <v>2</v>
      </c>
      <c r="B8" s="293" t="s">
        <v>681</v>
      </c>
      <c r="C8" s="360" t="s">
        <v>407</v>
      </c>
      <c r="D8" s="360" t="s">
        <v>408</v>
      </c>
      <c r="E8" s="360" t="s">
        <v>406</v>
      </c>
      <c r="F8" s="359" t="s">
        <v>47</v>
      </c>
      <c r="G8" s="293"/>
      <c r="H8" s="294">
        <v>23424.17</v>
      </c>
      <c r="I8" s="293"/>
      <c r="J8" s="296"/>
      <c r="K8" s="314">
        <v>0.6</v>
      </c>
      <c r="L8" s="297"/>
      <c r="M8" s="281">
        <v>39650</v>
      </c>
      <c r="N8" s="157" t="s">
        <v>405</v>
      </c>
      <c r="O8" s="293"/>
      <c r="P8" s="298"/>
      <c r="Q8" s="293"/>
      <c r="R8" s="293"/>
    </row>
    <row r="9" spans="1:19" s="118" customFormat="1" ht="53.25" customHeight="1" x14ac:dyDescent="0.25">
      <c r="A9" s="293">
        <v>3</v>
      </c>
      <c r="B9" s="293" t="s">
        <v>682</v>
      </c>
      <c r="C9" s="360" t="s">
        <v>410</v>
      </c>
      <c r="D9" s="360" t="s">
        <v>411</v>
      </c>
      <c r="E9" s="360" t="s">
        <v>409</v>
      </c>
      <c r="F9" s="359" t="s">
        <v>47</v>
      </c>
      <c r="G9" s="293"/>
      <c r="H9" s="296">
        <v>1</v>
      </c>
      <c r="I9" s="293"/>
      <c r="J9" s="296"/>
      <c r="K9" s="314">
        <v>0.35</v>
      </c>
      <c r="L9" s="297"/>
      <c r="M9" s="281">
        <v>39650</v>
      </c>
      <c r="N9" s="157" t="s">
        <v>405</v>
      </c>
      <c r="O9" s="293"/>
      <c r="P9" s="294"/>
      <c r="Q9" s="293"/>
      <c r="R9" s="293"/>
    </row>
    <row r="10" spans="1:19" s="118" customFormat="1" ht="53.25" customHeight="1" x14ac:dyDescent="0.25">
      <c r="A10" s="293">
        <v>4</v>
      </c>
      <c r="B10" s="293" t="s">
        <v>683</v>
      </c>
      <c r="C10" s="360" t="s">
        <v>413</v>
      </c>
      <c r="D10" s="360" t="s">
        <v>414</v>
      </c>
      <c r="E10" s="360" t="s">
        <v>412</v>
      </c>
      <c r="F10" s="359" t="s">
        <v>47</v>
      </c>
      <c r="G10" s="293"/>
      <c r="H10" s="296">
        <v>1</v>
      </c>
      <c r="I10" s="293"/>
      <c r="J10" s="296"/>
      <c r="K10" s="314">
        <v>0.5</v>
      </c>
      <c r="L10" s="299"/>
      <c r="M10" s="281">
        <v>39650</v>
      </c>
      <c r="N10" s="157" t="s">
        <v>405</v>
      </c>
      <c r="O10" s="293"/>
      <c r="P10" s="294"/>
      <c r="Q10" s="293"/>
      <c r="R10" s="293"/>
    </row>
    <row r="11" spans="1:19" s="118" customFormat="1" ht="53.25" customHeight="1" x14ac:dyDescent="0.25">
      <c r="A11" s="293">
        <v>5</v>
      </c>
      <c r="B11" s="293" t="s">
        <v>684</v>
      </c>
      <c r="C11" s="360" t="s">
        <v>416</v>
      </c>
      <c r="D11" s="360" t="s">
        <v>417</v>
      </c>
      <c r="E11" s="360" t="s">
        <v>415</v>
      </c>
      <c r="F11" s="359" t="s">
        <v>47</v>
      </c>
      <c r="G11" s="293"/>
      <c r="H11" s="296">
        <v>1</v>
      </c>
      <c r="I11" s="293"/>
      <c r="J11" s="296"/>
      <c r="K11" s="314">
        <v>1</v>
      </c>
      <c r="L11" s="297"/>
      <c r="M11" s="281">
        <v>39650</v>
      </c>
      <c r="N11" s="157" t="s">
        <v>405</v>
      </c>
      <c r="O11" s="293"/>
      <c r="P11" s="294"/>
      <c r="Q11" s="293"/>
      <c r="R11" s="293"/>
    </row>
    <row r="12" spans="1:19" s="118" customFormat="1" ht="53.25" customHeight="1" x14ac:dyDescent="0.25">
      <c r="A12" s="293">
        <v>6</v>
      </c>
      <c r="B12" s="293" t="s">
        <v>685</v>
      </c>
      <c r="C12" s="360" t="s">
        <v>419</v>
      </c>
      <c r="D12" s="360" t="s">
        <v>420</v>
      </c>
      <c r="E12" s="360" t="s">
        <v>418</v>
      </c>
      <c r="F12" s="359" t="s">
        <v>47</v>
      </c>
      <c r="G12" s="293"/>
      <c r="H12" s="296">
        <v>1</v>
      </c>
      <c r="I12" s="293"/>
      <c r="J12" s="296"/>
      <c r="K12" s="314">
        <v>0.4</v>
      </c>
      <c r="L12" s="297"/>
      <c r="M12" s="281">
        <v>39650</v>
      </c>
      <c r="N12" s="157" t="s">
        <v>405</v>
      </c>
      <c r="O12" s="293"/>
      <c r="P12" s="294"/>
      <c r="Q12" s="293"/>
      <c r="R12" s="293"/>
    </row>
    <row r="13" spans="1:19" s="118" customFormat="1" ht="53.25" customHeight="1" x14ac:dyDescent="0.25">
      <c r="A13" s="293">
        <v>7</v>
      </c>
      <c r="B13" s="293" t="s">
        <v>686</v>
      </c>
      <c r="C13" s="360" t="s">
        <v>422</v>
      </c>
      <c r="D13" s="360" t="s">
        <v>423</v>
      </c>
      <c r="E13" s="360" t="s">
        <v>421</v>
      </c>
      <c r="F13" s="359" t="s">
        <v>47</v>
      </c>
      <c r="G13" s="293"/>
      <c r="H13" s="294">
        <v>62464.44</v>
      </c>
      <c r="I13" s="293"/>
      <c r="J13" s="296"/>
      <c r="K13" s="314">
        <v>1.6</v>
      </c>
      <c r="L13" s="297"/>
      <c r="M13" s="281">
        <v>39650</v>
      </c>
      <c r="N13" s="157" t="s">
        <v>405</v>
      </c>
      <c r="O13" s="293"/>
      <c r="P13" s="294"/>
      <c r="Q13" s="293"/>
      <c r="R13" s="293"/>
    </row>
    <row r="14" spans="1:19" s="118" customFormat="1" ht="53.25" customHeight="1" x14ac:dyDescent="0.25">
      <c r="A14" s="293">
        <v>8</v>
      </c>
      <c r="B14" s="293" t="s">
        <v>687</v>
      </c>
      <c r="C14" s="360" t="s">
        <v>1395</v>
      </c>
      <c r="D14" s="389" t="s">
        <v>425</v>
      </c>
      <c r="E14" s="360" t="s">
        <v>424</v>
      </c>
      <c r="F14" s="359" t="s">
        <v>47</v>
      </c>
      <c r="G14" s="293"/>
      <c r="H14" s="294">
        <v>27328.19</v>
      </c>
      <c r="I14" s="293"/>
      <c r="J14" s="296"/>
      <c r="K14" s="314"/>
      <c r="L14" s="297"/>
      <c r="M14" s="281">
        <v>39650</v>
      </c>
      <c r="N14" s="157" t="s">
        <v>405</v>
      </c>
      <c r="O14" s="293"/>
      <c r="P14" s="294"/>
      <c r="Q14" s="293"/>
      <c r="R14" s="293"/>
    </row>
    <row r="15" spans="1:19" s="118" customFormat="1" ht="53.25" customHeight="1" x14ac:dyDescent="0.25">
      <c r="A15" s="293"/>
      <c r="B15" s="293"/>
      <c r="C15" s="360" t="s">
        <v>1396</v>
      </c>
      <c r="D15" s="389"/>
      <c r="E15" s="360"/>
      <c r="F15" s="359" t="s">
        <v>47</v>
      </c>
      <c r="G15" s="293"/>
      <c r="H15" s="294"/>
      <c r="I15" s="293"/>
      <c r="J15" s="296"/>
      <c r="K15" s="314">
        <v>0.58899999999999997</v>
      </c>
      <c r="L15" s="297"/>
      <c r="M15" s="281"/>
      <c r="N15" s="157"/>
      <c r="O15" s="293"/>
      <c r="P15" s="294"/>
      <c r="Q15" s="293"/>
      <c r="R15" s="293"/>
    </row>
    <row r="16" spans="1:19" s="118" customFormat="1" ht="53.25" customHeight="1" x14ac:dyDescent="0.25">
      <c r="A16" s="293"/>
      <c r="B16" s="293"/>
      <c r="C16" s="360" t="s">
        <v>1397</v>
      </c>
      <c r="D16" s="389"/>
      <c r="E16" s="360"/>
      <c r="F16" s="359" t="s">
        <v>47</v>
      </c>
      <c r="G16" s="293"/>
      <c r="H16" s="294"/>
      <c r="I16" s="293"/>
      <c r="J16" s="296"/>
      <c r="K16" s="314"/>
      <c r="L16" s="297"/>
      <c r="M16" s="281"/>
      <c r="N16" s="157"/>
      <c r="O16" s="293"/>
      <c r="P16" s="294"/>
      <c r="Q16" s="293"/>
      <c r="R16" s="293"/>
    </row>
    <row r="17" spans="1:18" s="118" customFormat="1" ht="53.25" customHeight="1" x14ac:dyDescent="0.25">
      <c r="A17" s="293">
        <v>9</v>
      </c>
      <c r="B17" s="293" t="s">
        <v>688</v>
      </c>
      <c r="C17" s="360" t="s">
        <v>1395</v>
      </c>
      <c r="D17" s="389" t="s">
        <v>427</v>
      </c>
      <c r="E17" s="360" t="s">
        <v>426</v>
      </c>
      <c r="F17" s="359" t="s">
        <v>47</v>
      </c>
      <c r="G17" s="293"/>
      <c r="H17" s="294">
        <v>111323.87</v>
      </c>
      <c r="I17" s="293"/>
      <c r="J17" s="296"/>
      <c r="K17" s="314"/>
      <c r="L17" s="297"/>
      <c r="M17" s="281">
        <v>39650</v>
      </c>
      <c r="N17" s="157" t="s">
        <v>405</v>
      </c>
      <c r="O17" s="293"/>
      <c r="P17" s="294"/>
      <c r="Q17" s="293"/>
      <c r="R17" s="293"/>
    </row>
    <row r="18" spans="1:18" s="118" customFormat="1" ht="53.25" customHeight="1" x14ac:dyDescent="0.25">
      <c r="A18" s="293"/>
      <c r="B18" s="293"/>
      <c r="C18" s="360" t="s">
        <v>1432</v>
      </c>
      <c r="D18" s="389"/>
      <c r="E18" s="360"/>
      <c r="F18" s="359" t="s">
        <v>47</v>
      </c>
      <c r="G18" s="293"/>
      <c r="H18" s="294"/>
      <c r="I18" s="293"/>
      <c r="J18" s="296"/>
      <c r="K18" s="314">
        <v>1.601</v>
      </c>
      <c r="L18" s="297"/>
      <c r="M18" s="281"/>
      <c r="N18" s="157"/>
      <c r="O18" s="293"/>
      <c r="P18" s="294"/>
      <c r="Q18" s="293"/>
      <c r="R18" s="293"/>
    </row>
    <row r="19" spans="1:18" s="118" customFormat="1" ht="53.25" customHeight="1" x14ac:dyDescent="0.25">
      <c r="A19" s="293"/>
      <c r="B19" s="293" t="s">
        <v>1318</v>
      </c>
      <c r="C19" s="360" t="s">
        <v>1433</v>
      </c>
      <c r="D19" s="389"/>
      <c r="E19" s="360"/>
      <c r="F19" s="359" t="s">
        <v>47</v>
      </c>
      <c r="G19" s="293"/>
      <c r="H19" s="294"/>
      <c r="I19" s="293"/>
      <c r="J19" s="296"/>
      <c r="K19" s="314"/>
      <c r="L19" s="297"/>
      <c r="M19" s="281"/>
      <c r="N19" s="157"/>
      <c r="O19" s="293"/>
      <c r="P19" s="294"/>
      <c r="Q19" s="293"/>
      <c r="R19" s="293"/>
    </row>
    <row r="20" spans="1:18" s="118" customFormat="1" ht="53.25" customHeight="1" x14ac:dyDescent="0.25">
      <c r="A20" s="293">
        <v>10</v>
      </c>
      <c r="B20" s="293" t="s">
        <v>689</v>
      </c>
      <c r="C20" s="362" t="s">
        <v>1392</v>
      </c>
      <c r="D20" s="389" t="s">
        <v>429</v>
      </c>
      <c r="E20" s="360" t="s">
        <v>428</v>
      </c>
      <c r="F20" s="359" t="s">
        <v>47</v>
      </c>
      <c r="G20" s="293"/>
      <c r="H20" s="296">
        <v>46848.33</v>
      </c>
      <c r="I20" s="293"/>
      <c r="J20" s="296"/>
      <c r="K20" s="314"/>
      <c r="L20" s="297"/>
      <c r="M20" s="281">
        <v>39650</v>
      </c>
      <c r="N20" s="157" t="s">
        <v>405</v>
      </c>
      <c r="O20" s="293"/>
      <c r="P20" s="294"/>
      <c r="Q20" s="293"/>
      <c r="R20" s="293"/>
    </row>
    <row r="21" spans="1:18" s="118" customFormat="1" ht="53.25" customHeight="1" x14ac:dyDescent="0.25">
      <c r="A21" s="293"/>
      <c r="B21" s="293"/>
      <c r="C21" s="360" t="s">
        <v>1412</v>
      </c>
      <c r="D21" s="389"/>
      <c r="E21" s="360"/>
      <c r="F21" s="359" t="s">
        <v>47</v>
      </c>
      <c r="G21" s="293"/>
      <c r="H21" s="296"/>
      <c r="I21" s="293"/>
      <c r="J21" s="296"/>
      <c r="K21" s="314">
        <v>1.3420000000000001</v>
      </c>
      <c r="L21" s="297"/>
      <c r="M21" s="281"/>
      <c r="N21" s="157"/>
      <c r="O21" s="293"/>
      <c r="P21" s="294"/>
      <c r="Q21" s="293"/>
      <c r="R21" s="293"/>
    </row>
    <row r="22" spans="1:18" s="118" customFormat="1" ht="53.25" customHeight="1" x14ac:dyDescent="0.25">
      <c r="A22" s="293"/>
      <c r="B22" s="293" t="s">
        <v>1314</v>
      </c>
      <c r="C22" s="360" t="s">
        <v>1413</v>
      </c>
      <c r="D22" s="389"/>
      <c r="E22" s="360"/>
      <c r="F22" s="359" t="s">
        <v>47</v>
      </c>
      <c r="G22" s="293"/>
      <c r="H22" s="296"/>
      <c r="I22" s="293"/>
      <c r="J22" s="296"/>
      <c r="K22" s="314"/>
      <c r="L22" s="297"/>
      <c r="M22" s="281"/>
      <c r="N22" s="157"/>
      <c r="O22" s="293"/>
      <c r="P22" s="294"/>
      <c r="Q22" s="293"/>
      <c r="R22" s="293"/>
    </row>
    <row r="23" spans="1:18" s="118" customFormat="1" ht="53.25" customHeight="1" x14ac:dyDescent="0.25">
      <c r="A23" s="293">
        <v>11</v>
      </c>
      <c r="B23" s="293" t="s">
        <v>690</v>
      </c>
      <c r="C23" s="360" t="s">
        <v>431</v>
      </c>
      <c r="D23" s="360" t="s">
        <v>432</v>
      </c>
      <c r="E23" s="360" t="s">
        <v>430</v>
      </c>
      <c r="F23" s="359" t="s">
        <v>47</v>
      </c>
      <c r="G23" s="293"/>
      <c r="H23" s="294">
        <v>39040.28</v>
      </c>
      <c r="I23" s="293"/>
      <c r="J23" s="296"/>
      <c r="K23" s="314">
        <v>1.5</v>
      </c>
      <c r="L23" s="299"/>
      <c r="M23" s="281">
        <v>39650</v>
      </c>
      <c r="N23" s="157" t="s">
        <v>405</v>
      </c>
      <c r="O23" s="293"/>
      <c r="P23" s="294"/>
      <c r="Q23" s="293"/>
      <c r="R23" s="293"/>
    </row>
    <row r="24" spans="1:18" s="118" customFormat="1" ht="53.25" customHeight="1" x14ac:dyDescent="0.25">
      <c r="A24" s="293">
        <v>12</v>
      </c>
      <c r="B24" s="293" t="s">
        <v>691</v>
      </c>
      <c r="C24" s="362" t="s">
        <v>434</v>
      </c>
      <c r="D24" s="362" t="s">
        <v>435</v>
      </c>
      <c r="E24" s="362" t="s">
        <v>433</v>
      </c>
      <c r="F24" s="359" t="s">
        <v>47</v>
      </c>
      <c r="G24" s="293"/>
      <c r="H24" s="300">
        <v>299788.64</v>
      </c>
      <c r="I24" s="293"/>
      <c r="J24" s="296"/>
      <c r="K24" s="314">
        <f>0.65+0.28</f>
        <v>0.93</v>
      </c>
      <c r="L24" s="297"/>
      <c r="M24" s="281">
        <v>39650</v>
      </c>
      <c r="N24" s="157" t="s">
        <v>436</v>
      </c>
      <c r="O24" s="293"/>
      <c r="P24" s="294"/>
      <c r="Q24" s="293"/>
      <c r="R24" s="293"/>
    </row>
    <row r="25" spans="1:18" s="282" customFormat="1" ht="53.25" customHeight="1" x14ac:dyDescent="0.25">
      <c r="A25" s="293">
        <v>13</v>
      </c>
      <c r="B25" s="293" t="s">
        <v>692</v>
      </c>
      <c r="C25" s="360" t="s">
        <v>438</v>
      </c>
      <c r="D25" s="360" t="s">
        <v>439</v>
      </c>
      <c r="E25" s="360" t="s">
        <v>437</v>
      </c>
      <c r="F25" s="359" t="s">
        <v>47</v>
      </c>
      <c r="G25" s="301"/>
      <c r="H25" s="296">
        <v>1</v>
      </c>
      <c r="I25" s="302"/>
      <c r="J25" s="303"/>
      <c r="K25" s="315">
        <v>0.7</v>
      </c>
      <c r="L25" s="304"/>
      <c r="M25" s="281">
        <v>39650</v>
      </c>
      <c r="N25" s="157" t="s">
        <v>405</v>
      </c>
      <c r="O25" s="302"/>
      <c r="P25" s="300"/>
      <c r="Q25" s="302"/>
      <c r="R25" s="302"/>
    </row>
    <row r="26" spans="1:18" s="118" customFormat="1" ht="53.25" customHeight="1" x14ac:dyDescent="0.25">
      <c r="A26" s="293">
        <v>14</v>
      </c>
      <c r="B26" s="293" t="s">
        <v>693</v>
      </c>
      <c r="C26" s="360" t="s">
        <v>441</v>
      </c>
      <c r="D26" s="363" t="s">
        <v>442</v>
      </c>
      <c r="E26" s="360" t="s">
        <v>440</v>
      </c>
      <c r="F26" s="359" t="s">
        <v>47</v>
      </c>
      <c r="G26" s="293"/>
      <c r="H26" s="296">
        <v>26357.06</v>
      </c>
      <c r="I26" s="293"/>
      <c r="J26" s="296"/>
      <c r="K26" s="314">
        <f>0.25+0.2</f>
        <v>0.45</v>
      </c>
      <c r="L26" s="299"/>
      <c r="M26" s="281">
        <v>39650</v>
      </c>
      <c r="N26" s="157" t="s">
        <v>405</v>
      </c>
      <c r="O26" s="293"/>
      <c r="P26" s="294"/>
      <c r="Q26" s="293"/>
      <c r="R26" s="293"/>
    </row>
    <row r="27" spans="1:18" s="118" customFormat="1" ht="53.25" customHeight="1" x14ac:dyDescent="0.25">
      <c r="A27" s="293">
        <v>15</v>
      </c>
      <c r="B27" s="293" t="s">
        <v>694</v>
      </c>
      <c r="C27" s="362" t="s">
        <v>1392</v>
      </c>
      <c r="D27" s="393" t="s">
        <v>444</v>
      </c>
      <c r="E27" s="360" t="s">
        <v>443</v>
      </c>
      <c r="F27" s="359" t="s">
        <v>47</v>
      </c>
      <c r="G27" s="293"/>
      <c r="H27" s="296">
        <v>11712.08</v>
      </c>
      <c r="I27" s="293"/>
      <c r="J27" s="296"/>
      <c r="K27" s="314"/>
      <c r="L27" s="299"/>
      <c r="M27" s="281">
        <v>39650</v>
      </c>
      <c r="N27" s="157" t="s">
        <v>405</v>
      </c>
      <c r="O27" s="293"/>
      <c r="P27" s="294"/>
      <c r="Q27" s="293"/>
      <c r="R27" s="293"/>
    </row>
    <row r="28" spans="1:18" s="118" customFormat="1" ht="53.25" customHeight="1" x14ac:dyDescent="0.25">
      <c r="A28" s="293"/>
      <c r="B28" s="293"/>
      <c r="C28" s="360" t="s">
        <v>1456</v>
      </c>
      <c r="D28" s="394"/>
      <c r="E28" s="360"/>
      <c r="F28" s="359" t="s">
        <v>47</v>
      </c>
      <c r="G28" s="293"/>
      <c r="H28" s="296"/>
      <c r="I28" s="293"/>
      <c r="J28" s="296"/>
      <c r="K28" s="314">
        <v>0.69299999999999995</v>
      </c>
      <c r="L28" s="299"/>
      <c r="M28" s="281"/>
      <c r="N28" s="157"/>
      <c r="O28" s="293"/>
      <c r="P28" s="294"/>
      <c r="Q28" s="293"/>
      <c r="R28" s="293"/>
    </row>
    <row r="29" spans="1:18" s="118" customFormat="1" ht="53.25" customHeight="1" x14ac:dyDescent="0.25">
      <c r="A29" s="293"/>
      <c r="B29" s="293"/>
      <c r="C29" s="360" t="s">
        <v>1457</v>
      </c>
      <c r="D29" s="395"/>
      <c r="E29" s="360"/>
      <c r="F29" s="359" t="s">
        <v>47</v>
      </c>
      <c r="G29" s="293"/>
      <c r="H29" s="296"/>
      <c r="I29" s="293"/>
      <c r="J29" s="296"/>
      <c r="K29" s="314"/>
      <c r="L29" s="299"/>
      <c r="M29" s="281"/>
      <c r="N29" s="157"/>
      <c r="O29" s="293"/>
      <c r="P29" s="294"/>
      <c r="Q29" s="293"/>
      <c r="R29" s="293"/>
    </row>
    <row r="30" spans="1:18" s="118" customFormat="1" ht="53.25" customHeight="1" x14ac:dyDescent="0.25">
      <c r="A30" s="293">
        <v>16</v>
      </c>
      <c r="B30" s="293" t="s">
        <v>695</v>
      </c>
      <c r="C30" s="362" t="s">
        <v>1392</v>
      </c>
      <c r="D30" s="390" t="s">
        <v>1423</v>
      </c>
      <c r="E30" s="360" t="s">
        <v>445</v>
      </c>
      <c r="F30" s="359" t="s">
        <v>47</v>
      </c>
      <c r="G30" s="293"/>
      <c r="H30" s="294">
        <v>193549.55</v>
      </c>
      <c r="I30" s="293"/>
      <c r="J30" s="296"/>
      <c r="K30" s="314"/>
      <c r="L30" s="299"/>
      <c r="M30" s="281">
        <v>39650</v>
      </c>
      <c r="N30" s="157" t="s">
        <v>405</v>
      </c>
      <c r="O30" s="293"/>
      <c r="P30" s="294"/>
      <c r="Q30" s="293"/>
      <c r="R30" s="293"/>
    </row>
    <row r="31" spans="1:18" s="118" customFormat="1" ht="53.25" customHeight="1" x14ac:dyDescent="0.25">
      <c r="A31" s="293"/>
      <c r="B31" s="293"/>
      <c r="C31" s="360" t="s">
        <v>1424</v>
      </c>
      <c r="D31" s="391"/>
      <c r="E31" s="360"/>
      <c r="F31" s="359" t="s">
        <v>47</v>
      </c>
      <c r="G31" s="293"/>
      <c r="H31" s="294"/>
      <c r="I31" s="293"/>
      <c r="J31" s="296"/>
      <c r="K31" s="314">
        <v>1.6639999999999999</v>
      </c>
      <c r="L31" s="299"/>
      <c r="M31" s="281"/>
      <c r="N31" s="157"/>
      <c r="O31" s="293"/>
      <c r="P31" s="294"/>
      <c r="Q31" s="293"/>
      <c r="R31" s="293"/>
    </row>
    <row r="32" spans="1:18" s="118" customFormat="1" ht="53.25" customHeight="1" x14ac:dyDescent="0.25">
      <c r="A32" s="293"/>
      <c r="B32" s="293" t="s">
        <v>1317</v>
      </c>
      <c r="C32" s="360" t="s">
        <v>1425</v>
      </c>
      <c r="D32" s="392"/>
      <c r="E32" s="360"/>
      <c r="F32" s="359" t="s">
        <v>47</v>
      </c>
      <c r="G32" s="293"/>
      <c r="H32" s="294"/>
      <c r="I32" s="293"/>
      <c r="J32" s="296"/>
      <c r="K32" s="314"/>
      <c r="L32" s="299"/>
      <c r="M32" s="281"/>
      <c r="N32" s="157"/>
      <c r="O32" s="293"/>
      <c r="P32" s="294"/>
      <c r="Q32" s="293"/>
      <c r="R32" s="293"/>
    </row>
    <row r="33" spans="1:18" s="118" customFormat="1" ht="53.25" customHeight="1" x14ac:dyDescent="0.25">
      <c r="A33" s="293">
        <v>17</v>
      </c>
      <c r="B33" s="293" t="s">
        <v>696</v>
      </c>
      <c r="C33" s="362" t="s">
        <v>1392</v>
      </c>
      <c r="D33" s="398" t="s">
        <v>447</v>
      </c>
      <c r="E33" s="362" t="s">
        <v>446</v>
      </c>
      <c r="F33" s="359" t="s">
        <v>47</v>
      </c>
      <c r="G33" s="293"/>
      <c r="H33" s="300">
        <v>807177.39</v>
      </c>
      <c r="I33" s="293"/>
      <c r="J33" s="296"/>
      <c r="K33" s="314"/>
      <c r="L33" s="297"/>
      <c r="M33" s="281">
        <v>39650</v>
      </c>
      <c r="N33" s="157" t="s">
        <v>405</v>
      </c>
      <c r="O33" s="293"/>
      <c r="P33" s="294"/>
      <c r="Q33" s="293"/>
      <c r="R33" s="293"/>
    </row>
    <row r="34" spans="1:18" s="118" customFormat="1" ht="53.25" customHeight="1" x14ac:dyDescent="0.25">
      <c r="A34" s="293"/>
      <c r="B34" s="293"/>
      <c r="C34" s="360" t="s">
        <v>1398</v>
      </c>
      <c r="D34" s="398"/>
      <c r="E34" s="362"/>
      <c r="F34" s="359" t="s">
        <v>47</v>
      </c>
      <c r="G34" s="293"/>
      <c r="H34" s="300"/>
      <c r="I34" s="293"/>
      <c r="J34" s="296"/>
      <c r="K34" s="314">
        <v>1.657</v>
      </c>
      <c r="L34" s="297"/>
      <c r="M34" s="281"/>
      <c r="N34" s="157"/>
      <c r="O34" s="293"/>
      <c r="P34" s="294"/>
      <c r="Q34" s="293"/>
      <c r="R34" s="293"/>
    </row>
    <row r="35" spans="1:18" s="118" customFormat="1" ht="53.25" customHeight="1" x14ac:dyDescent="0.25">
      <c r="A35" s="293"/>
      <c r="B35" s="293" t="s">
        <v>1316</v>
      </c>
      <c r="C35" s="360" t="s">
        <v>1399</v>
      </c>
      <c r="D35" s="398"/>
      <c r="E35" s="362"/>
      <c r="F35" s="359" t="s">
        <v>47</v>
      </c>
      <c r="G35" s="293"/>
      <c r="H35" s="300"/>
      <c r="I35" s="293"/>
      <c r="J35" s="296"/>
      <c r="K35" s="314"/>
      <c r="L35" s="297"/>
      <c r="M35" s="281"/>
      <c r="N35" s="157"/>
      <c r="O35" s="293"/>
      <c r="P35" s="294"/>
      <c r="Q35" s="293"/>
      <c r="R35" s="293"/>
    </row>
    <row r="36" spans="1:18" s="282" customFormat="1" ht="53.25" customHeight="1" x14ac:dyDescent="0.25">
      <c r="A36" s="293">
        <v>18</v>
      </c>
      <c r="B36" s="293" t="s">
        <v>697</v>
      </c>
      <c r="C36" s="360" t="s">
        <v>410</v>
      </c>
      <c r="D36" s="360" t="s">
        <v>449</v>
      </c>
      <c r="E36" s="360" t="s">
        <v>448</v>
      </c>
      <c r="F36" s="359" t="s">
        <v>47</v>
      </c>
      <c r="G36" s="293"/>
      <c r="H36" s="296">
        <v>1</v>
      </c>
      <c r="I36" s="302"/>
      <c r="J36" s="303"/>
      <c r="K36" s="315">
        <v>0.35</v>
      </c>
      <c r="L36" s="304"/>
      <c r="M36" s="281">
        <v>39650</v>
      </c>
      <c r="N36" s="157" t="s">
        <v>405</v>
      </c>
      <c r="O36" s="302"/>
      <c r="P36" s="300"/>
      <c r="Q36" s="302"/>
      <c r="R36" s="302"/>
    </row>
    <row r="37" spans="1:18" s="118" customFormat="1" ht="53.25" customHeight="1" x14ac:dyDescent="0.25">
      <c r="A37" s="293">
        <v>19</v>
      </c>
      <c r="B37" s="293" t="s">
        <v>698</v>
      </c>
      <c r="C37" s="360" t="s">
        <v>451</v>
      </c>
      <c r="D37" s="360" t="s">
        <v>452</v>
      </c>
      <c r="E37" s="360" t="s">
        <v>450</v>
      </c>
      <c r="F37" s="359" t="s">
        <v>47</v>
      </c>
      <c r="G37" s="293"/>
      <c r="H37" s="294">
        <v>33184.239999999998</v>
      </c>
      <c r="I37" s="293"/>
      <c r="J37" s="296"/>
      <c r="K37" s="314">
        <v>0.85</v>
      </c>
      <c r="L37" s="299"/>
      <c r="M37" s="281">
        <v>39650</v>
      </c>
      <c r="N37" s="157" t="s">
        <v>405</v>
      </c>
      <c r="O37" s="293"/>
      <c r="P37" s="294"/>
      <c r="Q37" s="293"/>
      <c r="R37" s="293"/>
    </row>
    <row r="38" spans="1:18" s="118" customFormat="1" ht="53.25" customHeight="1" x14ac:dyDescent="0.25">
      <c r="A38" s="293">
        <v>20</v>
      </c>
      <c r="B38" s="293" t="s">
        <v>699</v>
      </c>
      <c r="C38" s="360" t="s">
        <v>454</v>
      </c>
      <c r="D38" s="360" t="s">
        <v>455</v>
      </c>
      <c r="E38" s="360" t="s">
        <v>453</v>
      </c>
      <c r="F38" s="359" t="s">
        <v>47</v>
      </c>
      <c r="G38" s="293"/>
      <c r="H38" s="294">
        <v>58726.9</v>
      </c>
      <c r="I38" s="293"/>
      <c r="J38" s="296"/>
      <c r="K38" s="314">
        <f>1.1+0.85</f>
        <v>1.9500000000000002</v>
      </c>
      <c r="L38" s="297"/>
      <c r="M38" s="281">
        <v>39650</v>
      </c>
      <c r="N38" s="157" t="s">
        <v>405</v>
      </c>
      <c r="O38" s="293"/>
      <c r="P38" s="294"/>
      <c r="Q38" s="293"/>
      <c r="R38" s="293"/>
    </row>
    <row r="39" spans="1:18" s="118" customFormat="1" ht="53.25" customHeight="1" x14ac:dyDescent="0.25">
      <c r="A39" s="293">
        <v>21</v>
      </c>
      <c r="B39" s="293" t="s">
        <v>700</v>
      </c>
      <c r="C39" s="362" t="s">
        <v>1392</v>
      </c>
      <c r="D39" s="399" t="s">
        <v>457</v>
      </c>
      <c r="E39" s="360" t="s">
        <v>456</v>
      </c>
      <c r="F39" s="359" t="s">
        <v>47</v>
      </c>
      <c r="G39" s="293"/>
      <c r="H39" s="296">
        <v>763188.33</v>
      </c>
      <c r="I39" s="293"/>
      <c r="J39" s="296"/>
      <c r="K39" s="314"/>
      <c r="L39" s="297"/>
      <c r="M39" s="281">
        <v>39650</v>
      </c>
      <c r="N39" s="157" t="s">
        <v>405</v>
      </c>
      <c r="O39" s="293"/>
      <c r="P39" s="294"/>
      <c r="Q39" s="293"/>
      <c r="R39" s="293"/>
    </row>
    <row r="40" spans="1:18" s="118" customFormat="1" ht="53.25" customHeight="1" x14ac:dyDescent="0.25">
      <c r="A40" s="293"/>
      <c r="B40" s="293"/>
      <c r="C40" s="360" t="s">
        <v>1404</v>
      </c>
      <c r="D40" s="399"/>
      <c r="E40" s="360"/>
      <c r="F40" s="359" t="s">
        <v>47</v>
      </c>
      <c r="G40" s="293"/>
      <c r="H40" s="296"/>
      <c r="I40" s="293"/>
      <c r="J40" s="296"/>
      <c r="K40" s="314">
        <v>1.611</v>
      </c>
      <c r="L40" s="297"/>
      <c r="M40" s="281"/>
      <c r="N40" s="157"/>
      <c r="O40" s="293"/>
      <c r="P40" s="294"/>
      <c r="Q40" s="293"/>
      <c r="R40" s="293"/>
    </row>
    <row r="41" spans="1:18" s="118" customFormat="1" ht="53.25" customHeight="1" x14ac:dyDescent="0.25">
      <c r="A41" s="293"/>
      <c r="B41" s="293"/>
      <c r="C41" s="360" t="s">
        <v>1405</v>
      </c>
      <c r="D41" s="399"/>
      <c r="E41" s="360"/>
      <c r="F41" s="359" t="s">
        <v>47</v>
      </c>
      <c r="G41" s="293"/>
      <c r="H41" s="296"/>
      <c r="I41" s="293"/>
      <c r="J41" s="296"/>
      <c r="K41" s="314"/>
      <c r="L41" s="297"/>
      <c r="M41" s="281"/>
      <c r="N41" s="157"/>
      <c r="O41" s="293"/>
      <c r="P41" s="294"/>
      <c r="Q41" s="293"/>
      <c r="R41" s="293"/>
    </row>
    <row r="42" spans="1:18" s="118" customFormat="1" ht="53.25" customHeight="1" x14ac:dyDescent="0.25">
      <c r="A42" s="293">
        <v>22</v>
      </c>
      <c r="B42" s="293" t="s">
        <v>701</v>
      </c>
      <c r="C42" s="360" t="s">
        <v>1392</v>
      </c>
      <c r="D42" s="390" t="s">
        <v>459</v>
      </c>
      <c r="E42" s="360" t="s">
        <v>458</v>
      </c>
      <c r="F42" s="359" t="s">
        <v>47</v>
      </c>
      <c r="G42" s="293"/>
      <c r="H42" s="296">
        <v>70272.5</v>
      </c>
      <c r="I42" s="293"/>
      <c r="J42" s="296"/>
      <c r="K42" s="314"/>
      <c r="L42" s="299"/>
      <c r="M42" s="281">
        <v>39650</v>
      </c>
      <c r="N42" s="157" t="s">
        <v>405</v>
      </c>
      <c r="O42" s="293"/>
      <c r="P42" s="294"/>
      <c r="Q42" s="293"/>
      <c r="R42" s="293"/>
    </row>
    <row r="43" spans="1:18" s="118" customFormat="1" ht="53.25" customHeight="1" x14ac:dyDescent="0.25">
      <c r="A43" s="293"/>
      <c r="B43" s="293"/>
      <c r="C43" s="360" t="s">
        <v>1453</v>
      </c>
      <c r="D43" s="391"/>
      <c r="E43" s="360"/>
      <c r="F43" s="359" t="s">
        <v>47</v>
      </c>
      <c r="G43" s="293"/>
      <c r="H43" s="296"/>
      <c r="I43" s="293"/>
      <c r="J43" s="296"/>
      <c r="K43" s="314">
        <v>1.823</v>
      </c>
      <c r="L43" s="299"/>
      <c r="M43" s="281"/>
      <c r="N43" s="157"/>
      <c r="O43" s="293"/>
      <c r="P43" s="294"/>
      <c r="Q43" s="293"/>
      <c r="R43" s="293"/>
    </row>
    <row r="44" spans="1:18" s="118" customFormat="1" ht="53.25" customHeight="1" x14ac:dyDescent="0.25">
      <c r="A44" s="293"/>
      <c r="B44" s="293"/>
      <c r="C44" s="360" t="s">
        <v>1454</v>
      </c>
      <c r="D44" s="392"/>
      <c r="E44" s="360"/>
      <c r="F44" s="359" t="s">
        <v>47</v>
      </c>
      <c r="G44" s="293"/>
      <c r="H44" s="296"/>
      <c r="I44" s="293"/>
      <c r="J44" s="296"/>
      <c r="K44" s="314"/>
      <c r="L44" s="299"/>
      <c r="M44" s="281"/>
      <c r="N44" s="157"/>
      <c r="O44" s="293"/>
      <c r="P44" s="294"/>
      <c r="Q44" s="293"/>
      <c r="R44" s="293"/>
    </row>
    <row r="45" spans="1:18" s="118" customFormat="1" ht="53.25" customHeight="1" x14ac:dyDescent="0.25">
      <c r="A45" s="293">
        <v>23</v>
      </c>
      <c r="B45" s="293" t="s">
        <v>702</v>
      </c>
      <c r="C45" s="360" t="s">
        <v>461</v>
      </c>
      <c r="D45" s="360" t="s">
        <v>462</v>
      </c>
      <c r="E45" s="360" t="s">
        <v>460</v>
      </c>
      <c r="F45" s="359" t="s">
        <v>47</v>
      </c>
      <c r="G45" s="293"/>
      <c r="H45" s="294">
        <v>7808.06</v>
      </c>
      <c r="I45" s="293"/>
      <c r="J45" s="296"/>
      <c r="K45" s="314">
        <v>0.3</v>
      </c>
      <c r="L45" s="299"/>
      <c r="M45" s="281">
        <v>39650</v>
      </c>
      <c r="N45" s="157" t="s">
        <v>405</v>
      </c>
      <c r="O45" s="293"/>
      <c r="P45" s="294"/>
      <c r="Q45" s="293"/>
      <c r="R45" s="293"/>
    </row>
    <row r="46" spans="1:18" s="118" customFormat="1" ht="53.25" customHeight="1" x14ac:dyDescent="0.25">
      <c r="A46" s="293">
        <v>24</v>
      </c>
      <c r="B46" s="293" t="s">
        <v>703</v>
      </c>
      <c r="C46" s="360" t="s">
        <v>464</v>
      </c>
      <c r="D46" s="360" t="s">
        <v>465</v>
      </c>
      <c r="E46" s="360" t="s">
        <v>463</v>
      </c>
      <c r="F46" s="359" t="s">
        <v>47</v>
      </c>
      <c r="G46" s="293"/>
      <c r="H46" s="294">
        <v>1</v>
      </c>
      <c r="I46" s="293"/>
      <c r="J46" s="296"/>
      <c r="K46" s="314">
        <v>0.1</v>
      </c>
      <c r="L46" s="297"/>
      <c r="M46" s="281">
        <v>39650</v>
      </c>
      <c r="N46" s="157" t="s">
        <v>405</v>
      </c>
      <c r="O46" s="293"/>
      <c r="P46" s="294"/>
      <c r="Q46" s="293"/>
      <c r="R46" s="293"/>
    </row>
    <row r="47" spans="1:18" s="118" customFormat="1" ht="53.25" customHeight="1" x14ac:dyDescent="0.25">
      <c r="A47" s="293">
        <v>25</v>
      </c>
      <c r="B47" s="293" t="s">
        <v>704</v>
      </c>
      <c r="C47" s="362" t="s">
        <v>1392</v>
      </c>
      <c r="D47" s="393" t="s">
        <v>467</v>
      </c>
      <c r="E47" s="293" t="s">
        <v>466</v>
      </c>
      <c r="F47" s="359" t="s">
        <v>47</v>
      </c>
      <c r="G47" s="293"/>
      <c r="H47" s="294">
        <v>28482.99</v>
      </c>
      <c r="I47" s="293"/>
      <c r="J47" s="296"/>
      <c r="K47" s="314"/>
      <c r="L47" s="297"/>
      <c r="M47" s="281">
        <v>39650</v>
      </c>
      <c r="N47" s="157" t="s">
        <v>405</v>
      </c>
      <c r="O47" s="293"/>
      <c r="P47" s="294"/>
      <c r="Q47" s="293"/>
      <c r="R47" s="293"/>
    </row>
    <row r="48" spans="1:18" s="118" customFormat="1" ht="53.25" customHeight="1" x14ac:dyDescent="0.25">
      <c r="A48" s="293"/>
      <c r="B48" s="293"/>
      <c r="C48" s="360" t="s">
        <v>1415</v>
      </c>
      <c r="D48" s="394"/>
      <c r="E48" s="293"/>
      <c r="F48" s="359" t="s">
        <v>47</v>
      </c>
      <c r="G48" s="293"/>
      <c r="H48" s="294"/>
      <c r="I48" s="293"/>
      <c r="J48" s="296"/>
      <c r="K48" s="314">
        <v>1.2729999999999999</v>
      </c>
      <c r="L48" s="297"/>
      <c r="M48" s="281"/>
      <c r="N48" s="157"/>
      <c r="O48" s="293"/>
      <c r="P48" s="294"/>
      <c r="Q48" s="293"/>
      <c r="R48" s="293"/>
    </row>
    <row r="49" spans="1:18" s="118" customFormat="1" ht="53.25" customHeight="1" x14ac:dyDescent="0.25">
      <c r="A49" s="293"/>
      <c r="B49" s="293" t="s">
        <v>1312</v>
      </c>
      <c r="C49" s="360" t="s">
        <v>1416</v>
      </c>
      <c r="D49" s="394"/>
      <c r="E49" s="293"/>
      <c r="F49" s="359" t="s">
        <v>47</v>
      </c>
      <c r="G49" s="293"/>
      <c r="H49" s="294"/>
      <c r="I49" s="293"/>
      <c r="J49" s="296"/>
      <c r="K49" s="314"/>
      <c r="L49" s="297"/>
      <c r="M49" s="281"/>
      <c r="N49" s="157"/>
      <c r="O49" s="293"/>
      <c r="P49" s="294"/>
      <c r="Q49" s="293"/>
      <c r="R49" s="293"/>
    </row>
    <row r="50" spans="1:18" s="118" customFormat="1" ht="53.25" customHeight="1" x14ac:dyDescent="0.25">
      <c r="A50" s="293"/>
      <c r="B50" s="293"/>
      <c r="C50" s="360" t="s">
        <v>1530</v>
      </c>
      <c r="D50" s="395"/>
      <c r="E50" s="293"/>
      <c r="F50" s="359"/>
      <c r="G50" s="293"/>
      <c r="H50" s="294"/>
      <c r="I50" s="293"/>
      <c r="J50" s="296"/>
      <c r="K50" s="314"/>
      <c r="L50" s="297"/>
      <c r="M50" s="281"/>
      <c r="N50" s="157"/>
      <c r="O50" s="293"/>
      <c r="P50" s="294"/>
      <c r="Q50" s="293"/>
      <c r="R50" s="293"/>
    </row>
    <row r="51" spans="1:18" s="118" customFormat="1" ht="53.25" customHeight="1" x14ac:dyDescent="0.25">
      <c r="A51" s="293">
        <v>26</v>
      </c>
      <c r="B51" s="293" t="s">
        <v>705</v>
      </c>
      <c r="C51" s="360" t="s">
        <v>469</v>
      </c>
      <c r="D51" s="360" t="s">
        <v>470</v>
      </c>
      <c r="E51" s="360" t="s">
        <v>468</v>
      </c>
      <c r="F51" s="359" t="s">
        <v>47</v>
      </c>
      <c r="G51" s="293"/>
      <c r="H51" s="294">
        <v>87224.320000000007</v>
      </c>
      <c r="I51" s="293"/>
      <c r="J51" s="294"/>
      <c r="K51" s="316">
        <v>1.1000000000000001</v>
      </c>
      <c r="L51" s="297"/>
      <c r="M51" s="281">
        <v>39650</v>
      </c>
      <c r="N51" s="157" t="s">
        <v>405</v>
      </c>
      <c r="O51" s="293"/>
      <c r="P51" s="294"/>
      <c r="Q51" s="293"/>
      <c r="R51" s="293"/>
    </row>
    <row r="52" spans="1:18" s="118" customFormat="1" ht="53.25" customHeight="1" x14ac:dyDescent="0.25">
      <c r="A52" s="293">
        <v>27</v>
      </c>
      <c r="B52" s="293" t="s">
        <v>706</v>
      </c>
      <c r="C52" s="362" t="s">
        <v>1392</v>
      </c>
      <c r="D52" s="393" t="s">
        <v>472</v>
      </c>
      <c r="E52" s="360" t="s">
        <v>471</v>
      </c>
      <c r="F52" s="359" t="s">
        <v>47</v>
      </c>
      <c r="G52" s="293"/>
      <c r="H52" s="296">
        <v>32824.400000000001</v>
      </c>
      <c r="I52" s="293"/>
      <c r="J52" s="296"/>
      <c r="K52" s="314"/>
      <c r="L52" s="297"/>
      <c r="M52" s="281">
        <v>39650</v>
      </c>
      <c r="N52" s="157" t="s">
        <v>405</v>
      </c>
      <c r="O52" s="293"/>
      <c r="P52" s="294"/>
      <c r="Q52" s="293"/>
      <c r="R52" s="293"/>
    </row>
    <row r="53" spans="1:18" s="118" customFormat="1" ht="53.25" customHeight="1" x14ac:dyDescent="0.25">
      <c r="A53" s="293"/>
      <c r="B53" s="293"/>
      <c r="C53" s="360" t="s">
        <v>1417</v>
      </c>
      <c r="D53" s="394"/>
      <c r="E53" s="360"/>
      <c r="F53" s="359" t="s">
        <v>47</v>
      </c>
      <c r="G53" s="293"/>
      <c r="H53" s="296"/>
      <c r="I53" s="293"/>
      <c r="J53" s="296"/>
      <c r="K53" s="314">
        <v>1.635</v>
      </c>
      <c r="L53" s="297"/>
      <c r="M53" s="281"/>
      <c r="N53" s="157"/>
      <c r="O53" s="293"/>
      <c r="P53" s="294"/>
      <c r="Q53" s="293"/>
      <c r="R53" s="293"/>
    </row>
    <row r="54" spans="1:18" s="118" customFormat="1" ht="53.25" customHeight="1" x14ac:dyDescent="0.25">
      <c r="A54" s="293"/>
      <c r="B54" s="293" t="s">
        <v>1309</v>
      </c>
      <c r="C54" s="360" t="s">
        <v>1418</v>
      </c>
      <c r="D54" s="395"/>
      <c r="E54" s="360"/>
      <c r="F54" s="359" t="s">
        <v>47</v>
      </c>
      <c r="G54" s="293"/>
      <c r="H54" s="296"/>
      <c r="I54" s="293"/>
      <c r="J54" s="296"/>
      <c r="K54" s="314"/>
      <c r="L54" s="297"/>
      <c r="M54" s="281"/>
      <c r="N54" s="157"/>
      <c r="O54" s="293"/>
      <c r="P54" s="294"/>
      <c r="Q54" s="293"/>
      <c r="R54" s="293"/>
    </row>
    <row r="55" spans="1:18" s="118" customFormat="1" ht="53.25" customHeight="1" x14ac:dyDescent="0.25">
      <c r="A55" s="293">
        <v>28</v>
      </c>
      <c r="B55" s="293" t="s">
        <v>707</v>
      </c>
      <c r="C55" s="360" t="s">
        <v>474</v>
      </c>
      <c r="D55" s="360" t="s">
        <v>475</v>
      </c>
      <c r="E55" s="360" t="s">
        <v>473</v>
      </c>
      <c r="F55" s="359" t="s">
        <v>47</v>
      </c>
      <c r="G55" s="293"/>
      <c r="H55" s="296">
        <v>11712.08</v>
      </c>
      <c r="I55" s="293"/>
      <c r="J55" s="296"/>
      <c r="K55" s="314">
        <f>0.3+1.8</f>
        <v>2.1</v>
      </c>
      <c r="L55" s="299"/>
      <c r="M55" s="281">
        <v>39650</v>
      </c>
      <c r="N55" s="157" t="s">
        <v>405</v>
      </c>
      <c r="O55" s="293"/>
      <c r="P55" s="294"/>
      <c r="Q55" s="293"/>
      <c r="R55" s="293"/>
    </row>
    <row r="56" spans="1:18" s="118" customFormat="1" ht="53.25" customHeight="1" x14ac:dyDescent="0.25">
      <c r="A56" s="293">
        <v>29</v>
      </c>
      <c r="B56" s="293" t="s">
        <v>708</v>
      </c>
      <c r="C56" s="360" t="s">
        <v>477</v>
      </c>
      <c r="D56" s="360" t="s">
        <v>478</v>
      </c>
      <c r="E56" s="360" t="s">
        <v>476</v>
      </c>
      <c r="F56" s="359" t="s">
        <v>47</v>
      </c>
      <c r="G56" s="293"/>
      <c r="H56" s="296">
        <v>51957.61</v>
      </c>
      <c r="I56" s="293"/>
      <c r="J56" s="296"/>
      <c r="K56" s="314">
        <v>1.1000000000000001</v>
      </c>
      <c r="L56" s="299"/>
      <c r="M56" s="281">
        <v>39650</v>
      </c>
      <c r="N56" s="157" t="s">
        <v>405</v>
      </c>
      <c r="O56" s="293"/>
      <c r="P56" s="294"/>
      <c r="Q56" s="293"/>
      <c r="R56" s="293"/>
    </row>
    <row r="57" spans="1:18" s="118" customFormat="1" ht="53.25" customHeight="1" x14ac:dyDescent="0.25">
      <c r="A57" s="293">
        <v>30</v>
      </c>
      <c r="B57" s="293" t="s">
        <v>709</v>
      </c>
      <c r="C57" s="360" t="s">
        <v>480</v>
      </c>
      <c r="D57" s="360" t="s">
        <v>481</v>
      </c>
      <c r="E57" s="360" t="s">
        <v>479</v>
      </c>
      <c r="F57" s="359" t="s">
        <v>47</v>
      </c>
      <c r="G57" s="293"/>
      <c r="H57" s="294">
        <v>1</v>
      </c>
      <c r="I57" s="293"/>
      <c r="J57" s="296"/>
      <c r="K57" s="314">
        <v>0.25</v>
      </c>
      <c r="L57" s="299"/>
      <c r="M57" s="281">
        <v>39650</v>
      </c>
      <c r="N57" s="157" t="s">
        <v>405</v>
      </c>
      <c r="O57" s="293"/>
      <c r="P57" s="294"/>
      <c r="Q57" s="293"/>
      <c r="R57" s="293"/>
    </row>
    <row r="58" spans="1:18" s="118" customFormat="1" ht="53.25" customHeight="1" x14ac:dyDescent="0.25">
      <c r="A58" s="293">
        <v>31</v>
      </c>
      <c r="B58" s="293" t="s">
        <v>710</v>
      </c>
      <c r="C58" s="360" t="s">
        <v>451</v>
      </c>
      <c r="D58" s="360" t="s">
        <v>483</v>
      </c>
      <c r="E58" s="360" t="s">
        <v>482</v>
      </c>
      <c r="F58" s="359" t="s">
        <v>47</v>
      </c>
      <c r="G58" s="293"/>
      <c r="H58" s="294">
        <v>33184.239999999998</v>
      </c>
      <c r="I58" s="293"/>
      <c r="J58" s="296"/>
      <c r="K58" s="314">
        <v>0.85</v>
      </c>
      <c r="L58" s="297"/>
      <c r="M58" s="281">
        <v>39650</v>
      </c>
      <c r="N58" s="157" t="s">
        <v>405</v>
      </c>
      <c r="O58" s="293"/>
      <c r="P58" s="294"/>
      <c r="Q58" s="293"/>
      <c r="R58" s="293"/>
    </row>
    <row r="59" spans="1:18" s="118" customFormat="1" ht="53.25" customHeight="1" x14ac:dyDescent="0.25">
      <c r="A59" s="293">
        <v>32</v>
      </c>
      <c r="B59" s="293" t="s">
        <v>711</v>
      </c>
      <c r="C59" s="360" t="s">
        <v>1392</v>
      </c>
      <c r="D59" s="390" t="s">
        <v>485</v>
      </c>
      <c r="E59" s="360" t="s">
        <v>484</v>
      </c>
      <c r="F59" s="359" t="s">
        <v>47</v>
      </c>
      <c r="G59" s="293"/>
      <c r="H59" s="294">
        <v>1233440.58</v>
      </c>
      <c r="I59" s="293"/>
      <c r="J59" s="296"/>
      <c r="K59" s="314"/>
      <c r="L59" s="297"/>
      <c r="M59" s="281">
        <v>39650</v>
      </c>
      <c r="N59" s="157" t="s">
        <v>405</v>
      </c>
      <c r="O59" s="293"/>
      <c r="P59" s="294"/>
      <c r="Q59" s="293"/>
      <c r="R59" s="293"/>
    </row>
    <row r="60" spans="1:18" s="118" customFormat="1" ht="53.25" customHeight="1" x14ac:dyDescent="0.25">
      <c r="A60" s="293"/>
      <c r="B60" s="293"/>
      <c r="C60" s="360" t="s">
        <v>1429</v>
      </c>
      <c r="D60" s="391"/>
      <c r="E60" s="360"/>
      <c r="F60" s="359" t="s">
        <v>47</v>
      </c>
      <c r="G60" s="293"/>
      <c r="H60" s="294"/>
      <c r="I60" s="293"/>
      <c r="J60" s="296"/>
      <c r="K60" s="314">
        <v>2.1869999999999998</v>
      </c>
      <c r="L60" s="297"/>
      <c r="M60" s="281"/>
      <c r="N60" s="157"/>
      <c r="O60" s="293"/>
      <c r="P60" s="294"/>
      <c r="Q60" s="293"/>
      <c r="R60" s="293"/>
    </row>
    <row r="61" spans="1:18" s="118" customFormat="1" ht="53.25" customHeight="1" x14ac:dyDescent="0.25">
      <c r="A61" s="293"/>
      <c r="B61" s="293" t="s">
        <v>1310</v>
      </c>
      <c r="C61" s="360" t="s">
        <v>1414</v>
      </c>
      <c r="D61" s="392"/>
      <c r="E61" s="360"/>
      <c r="F61" s="359" t="s">
        <v>47</v>
      </c>
      <c r="G61" s="293"/>
      <c r="H61" s="294"/>
      <c r="I61" s="293"/>
      <c r="J61" s="296"/>
      <c r="K61" s="314"/>
      <c r="L61" s="297"/>
      <c r="M61" s="281"/>
      <c r="N61" s="157"/>
      <c r="O61" s="293"/>
      <c r="P61" s="294"/>
      <c r="Q61" s="293"/>
      <c r="R61" s="293"/>
    </row>
    <row r="62" spans="1:18" s="118" customFormat="1" ht="53.25" customHeight="1" x14ac:dyDescent="0.25">
      <c r="A62" s="293">
        <v>33</v>
      </c>
      <c r="B62" s="293" t="s">
        <v>712</v>
      </c>
      <c r="C62" s="360" t="s">
        <v>1392</v>
      </c>
      <c r="D62" s="390" t="s">
        <v>487</v>
      </c>
      <c r="E62" s="360" t="s">
        <v>486</v>
      </c>
      <c r="F62" s="359" t="s">
        <v>47</v>
      </c>
      <c r="G62" s="293"/>
      <c r="H62" s="294">
        <v>50123.32</v>
      </c>
      <c r="I62" s="293"/>
      <c r="J62" s="296"/>
      <c r="K62" s="314"/>
      <c r="L62" s="297"/>
      <c r="M62" s="281">
        <v>39650</v>
      </c>
      <c r="N62" s="157" t="s">
        <v>405</v>
      </c>
      <c r="O62" s="293"/>
      <c r="P62" s="294"/>
      <c r="Q62" s="293"/>
      <c r="R62" s="293"/>
    </row>
    <row r="63" spans="1:18" s="118" customFormat="1" ht="53.25" customHeight="1" x14ac:dyDescent="0.25">
      <c r="A63" s="293"/>
      <c r="B63" s="293"/>
      <c r="C63" s="360" t="s">
        <v>1449</v>
      </c>
      <c r="D63" s="391"/>
      <c r="E63" s="360"/>
      <c r="F63" s="359" t="s">
        <v>47</v>
      </c>
      <c r="G63" s="293"/>
      <c r="H63" s="294"/>
      <c r="I63" s="293"/>
      <c r="J63" s="296"/>
      <c r="K63" s="314">
        <v>0.67</v>
      </c>
      <c r="L63" s="297"/>
      <c r="M63" s="281"/>
      <c r="N63" s="157"/>
      <c r="O63" s="293"/>
      <c r="P63" s="294"/>
      <c r="Q63" s="293"/>
      <c r="R63" s="293"/>
    </row>
    <row r="64" spans="1:18" s="118" customFormat="1" ht="53.25" customHeight="1" x14ac:dyDescent="0.25">
      <c r="A64" s="293"/>
      <c r="B64" s="293"/>
      <c r="C64" s="360" t="s">
        <v>1450</v>
      </c>
      <c r="D64" s="392"/>
      <c r="E64" s="360"/>
      <c r="F64" s="359" t="s">
        <v>47</v>
      </c>
      <c r="G64" s="293"/>
      <c r="H64" s="294"/>
      <c r="I64" s="293"/>
      <c r="J64" s="296"/>
      <c r="K64" s="314"/>
      <c r="L64" s="297"/>
      <c r="M64" s="281"/>
      <c r="N64" s="157"/>
      <c r="O64" s="293"/>
      <c r="P64" s="294"/>
      <c r="Q64" s="293"/>
      <c r="R64" s="293"/>
    </row>
    <row r="65" spans="1:18" s="118" customFormat="1" ht="53.25" customHeight="1" x14ac:dyDescent="0.25">
      <c r="A65" s="293">
        <v>34</v>
      </c>
      <c r="B65" s="293" t="s">
        <v>713</v>
      </c>
      <c r="C65" s="360" t="s">
        <v>1392</v>
      </c>
      <c r="D65" s="393" t="s">
        <v>489</v>
      </c>
      <c r="E65" s="360" t="s">
        <v>488</v>
      </c>
      <c r="F65" s="359" t="s">
        <v>47</v>
      </c>
      <c r="G65" s="293"/>
      <c r="H65" s="296">
        <v>232355.91</v>
      </c>
      <c r="I65" s="293"/>
      <c r="J65" s="296"/>
      <c r="K65" s="314"/>
      <c r="L65" s="297"/>
      <c r="M65" s="281">
        <v>39650</v>
      </c>
      <c r="N65" s="157" t="s">
        <v>405</v>
      </c>
      <c r="O65" s="293"/>
      <c r="P65" s="294"/>
      <c r="Q65" s="293"/>
      <c r="R65" s="293"/>
    </row>
    <row r="66" spans="1:18" s="118" customFormat="1" ht="53.25" customHeight="1" x14ac:dyDescent="0.25">
      <c r="A66" s="293"/>
      <c r="B66" s="293"/>
      <c r="C66" s="360" t="s">
        <v>1428</v>
      </c>
      <c r="D66" s="394"/>
      <c r="E66" s="360"/>
      <c r="F66" s="359" t="s">
        <v>47</v>
      </c>
      <c r="G66" s="293"/>
      <c r="H66" s="296"/>
      <c r="I66" s="293"/>
      <c r="J66" s="296"/>
      <c r="K66" s="314">
        <v>1.6020000000000001</v>
      </c>
      <c r="L66" s="297"/>
      <c r="M66" s="281"/>
      <c r="N66" s="157"/>
      <c r="O66" s="293"/>
      <c r="P66" s="294"/>
      <c r="Q66" s="293"/>
      <c r="R66" s="293"/>
    </row>
    <row r="67" spans="1:18" s="118" customFormat="1" ht="53.25" customHeight="1" x14ac:dyDescent="0.25">
      <c r="A67" s="293"/>
      <c r="B67" s="293" t="s">
        <v>1313</v>
      </c>
      <c r="C67" s="360" t="s">
        <v>1427</v>
      </c>
      <c r="D67" s="395"/>
      <c r="E67" s="360"/>
      <c r="F67" s="359" t="s">
        <v>47</v>
      </c>
      <c r="G67" s="293"/>
      <c r="H67" s="296"/>
      <c r="I67" s="293"/>
      <c r="J67" s="296"/>
      <c r="K67" s="314"/>
      <c r="L67" s="297"/>
      <c r="M67" s="281"/>
      <c r="N67" s="157"/>
      <c r="O67" s="293"/>
      <c r="P67" s="294"/>
      <c r="Q67" s="293"/>
      <c r="R67" s="293"/>
    </row>
    <row r="68" spans="1:18" s="118" customFormat="1" ht="53.25" customHeight="1" x14ac:dyDescent="0.25">
      <c r="A68" s="293">
        <v>35</v>
      </c>
      <c r="B68" s="293" t="s">
        <v>714</v>
      </c>
      <c r="C68" s="360" t="s">
        <v>491</v>
      </c>
      <c r="D68" s="360" t="s">
        <v>492</v>
      </c>
      <c r="E68" s="360" t="s">
        <v>490</v>
      </c>
      <c r="F68" s="359" t="s">
        <v>47</v>
      </c>
      <c r="G68" s="293"/>
      <c r="H68" s="294">
        <v>1</v>
      </c>
      <c r="I68" s="293"/>
      <c r="J68" s="296"/>
      <c r="K68" s="314">
        <v>0.65</v>
      </c>
      <c r="L68" s="299"/>
      <c r="M68" s="281">
        <v>39650</v>
      </c>
      <c r="N68" s="157" t="s">
        <v>405</v>
      </c>
      <c r="O68" s="293"/>
      <c r="P68" s="294"/>
      <c r="Q68" s="293"/>
      <c r="R68" s="293"/>
    </row>
    <row r="69" spans="1:18" s="118" customFormat="1" ht="53.25" customHeight="1" x14ac:dyDescent="0.25">
      <c r="A69" s="293">
        <v>36</v>
      </c>
      <c r="B69" s="293" t="s">
        <v>715</v>
      </c>
      <c r="C69" s="360" t="s">
        <v>494</v>
      </c>
      <c r="D69" s="360" t="s">
        <v>495</v>
      </c>
      <c r="E69" s="360" t="s">
        <v>493</v>
      </c>
      <c r="F69" s="359" t="s">
        <v>47</v>
      </c>
      <c r="G69" s="293"/>
      <c r="H69" s="296">
        <v>1</v>
      </c>
      <c r="I69" s="293"/>
      <c r="J69" s="296"/>
      <c r="K69" s="314">
        <v>0.75</v>
      </c>
      <c r="L69" s="297"/>
      <c r="M69" s="281">
        <v>39650</v>
      </c>
      <c r="N69" s="157" t="s">
        <v>405</v>
      </c>
      <c r="O69" s="293"/>
      <c r="P69" s="294"/>
      <c r="Q69" s="293"/>
      <c r="R69" s="293"/>
    </row>
    <row r="70" spans="1:18" s="118" customFormat="1" ht="53.25" customHeight="1" x14ac:dyDescent="0.25">
      <c r="A70" s="293">
        <v>37</v>
      </c>
      <c r="B70" s="293" t="s">
        <v>716</v>
      </c>
      <c r="C70" s="360" t="s">
        <v>497</v>
      </c>
      <c r="D70" s="360" t="s">
        <v>498</v>
      </c>
      <c r="E70" s="360" t="s">
        <v>496</v>
      </c>
      <c r="F70" s="359" t="s">
        <v>47</v>
      </c>
      <c r="G70" s="293"/>
      <c r="H70" s="294">
        <v>48710.26</v>
      </c>
      <c r="I70" s="293"/>
      <c r="J70" s="296"/>
      <c r="K70" s="314">
        <v>0.75</v>
      </c>
      <c r="L70" s="299"/>
      <c r="M70" s="281">
        <v>39650</v>
      </c>
      <c r="N70" s="157" t="s">
        <v>405</v>
      </c>
      <c r="O70" s="293"/>
      <c r="P70" s="294"/>
      <c r="Q70" s="293"/>
      <c r="R70" s="293"/>
    </row>
    <row r="71" spans="1:18" s="118" customFormat="1" ht="72.75" customHeight="1" x14ac:dyDescent="0.25">
      <c r="A71" s="293">
        <v>38</v>
      </c>
      <c r="B71" s="293" t="s">
        <v>717</v>
      </c>
      <c r="C71" s="360" t="s">
        <v>1448</v>
      </c>
      <c r="D71" s="360" t="s">
        <v>500</v>
      </c>
      <c r="E71" s="360" t="s">
        <v>499</v>
      </c>
      <c r="F71" s="359" t="s">
        <v>47</v>
      </c>
      <c r="G71" s="293"/>
      <c r="H71" s="294">
        <v>3184.37</v>
      </c>
      <c r="I71" s="293"/>
      <c r="J71" s="296"/>
      <c r="K71" s="314">
        <v>0.51400000000000001</v>
      </c>
      <c r="L71" s="297"/>
      <c r="M71" s="281">
        <v>39650</v>
      </c>
      <c r="N71" s="157" t="s">
        <v>405</v>
      </c>
      <c r="O71" s="293"/>
      <c r="P71" s="294"/>
      <c r="Q71" s="293"/>
      <c r="R71" s="293"/>
    </row>
    <row r="72" spans="1:18" s="118" customFormat="1" ht="53.25" customHeight="1" x14ac:dyDescent="0.25">
      <c r="A72" s="293">
        <v>39</v>
      </c>
      <c r="B72" s="293" t="s">
        <v>718</v>
      </c>
      <c r="C72" s="360" t="s">
        <v>502</v>
      </c>
      <c r="D72" s="360" t="s">
        <v>503</v>
      </c>
      <c r="E72" s="360" t="s">
        <v>501</v>
      </c>
      <c r="F72" s="359" t="s">
        <v>47</v>
      </c>
      <c r="G72" s="293"/>
      <c r="H72" s="294">
        <v>10931.28</v>
      </c>
      <c r="I72" s="293"/>
      <c r="J72" s="296"/>
      <c r="K72" s="314">
        <v>0.28000000000000003</v>
      </c>
      <c r="L72" s="297"/>
      <c r="M72" s="281">
        <v>39650</v>
      </c>
      <c r="N72" s="157" t="s">
        <v>405</v>
      </c>
      <c r="O72" s="293"/>
      <c r="P72" s="294"/>
      <c r="Q72" s="293"/>
      <c r="R72" s="293"/>
    </row>
    <row r="73" spans="1:18" s="118" customFormat="1" ht="53.25" customHeight="1" x14ac:dyDescent="0.25">
      <c r="A73" s="293">
        <v>40</v>
      </c>
      <c r="B73" s="293" t="s">
        <v>719</v>
      </c>
      <c r="C73" s="360" t="s">
        <v>1392</v>
      </c>
      <c r="D73" s="389" t="s">
        <v>505</v>
      </c>
      <c r="E73" s="360" t="s">
        <v>504</v>
      </c>
      <c r="F73" s="359" t="s">
        <v>47</v>
      </c>
      <c r="G73" s="293"/>
      <c r="H73" s="294">
        <v>1</v>
      </c>
      <c r="I73" s="293"/>
      <c r="J73" s="296"/>
      <c r="K73" s="314"/>
      <c r="L73" s="297"/>
      <c r="M73" s="324">
        <v>39650</v>
      </c>
      <c r="N73" s="325" t="s">
        <v>405</v>
      </c>
      <c r="O73" s="293"/>
      <c r="P73" s="294"/>
      <c r="Q73" s="293"/>
      <c r="R73" s="293"/>
    </row>
    <row r="74" spans="1:18" s="118" customFormat="1" ht="53.25" customHeight="1" x14ac:dyDescent="0.25">
      <c r="A74" s="293"/>
      <c r="B74" s="293"/>
      <c r="C74" s="360" t="s">
        <v>1446</v>
      </c>
      <c r="D74" s="389"/>
      <c r="E74" s="360"/>
      <c r="F74" s="359" t="s">
        <v>47</v>
      </c>
      <c r="G74" s="293"/>
      <c r="H74" s="294"/>
      <c r="I74" s="293"/>
      <c r="J74" s="296"/>
      <c r="K74" s="314">
        <v>1.4039999999999999</v>
      </c>
      <c r="L74" s="297"/>
      <c r="M74" s="324"/>
      <c r="N74" s="325"/>
      <c r="O74" s="293"/>
      <c r="P74" s="294"/>
      <c r="Q74" s="293"/>
      <c r="R74" s="293"/>
    </row>
    <row r="75" spans="1:18" s="118" customFormat="1" ht="53.25" customHeight="1" x14ac:dyDescent="0.25">
      <c r="A75" s="293"/>
      <c r="B75" s="293"/>
      <c r="C75" s="360" t="s">
        <v>1447</v>
      </c>
      <c r="D75" s="389"/>
      <c r="E75" s="360"/>
      <c r="F75" s="359" t="s">
        <v>47</v>
      </c>
      <c r="G75" s="293"/>
      <c r="H75" s="294"/>
      <c r="I75" s="293"/>
      <c r="J75" s="296"/>
      <c r="K75" s="314"/>
      <c r="L75" s="297"/>
      <c r="M75" s="324"/>
      <c r="N75" s="325"/>
      <c r="O75" s="293"/>
      <c r="P75" s="294"/>
      <c r="Q75" s="293"/>
      <c r="R75" s="293"/>
    </row>
    <row r="76" spans="1:18" s="118" customFormat="1" ht="53.25" customHeight="1" x14ac:dyDescent="0.25">
      <c r="A76" s="293">
        <v>41</v>
      </c>
      <c r="B76" s="293" t="s">
        <v>720</v>
      </c>
      <c r="C76" s="360" t="s">
        <v>507</v>
      </c>
      <c r="D76" s="363" t="s">
        <v>508</v>
      </c>
      <c r="E76" s="360" t="s">
        <v>506</v>
      </c>
      <c r="F76" s="359" t="s">
        <v>47</v>
      </c>
      <c r="G76" s="293"/>
      <c r="H76" s="296">
        <v>1</v>
      </c>
      <c r="I76" s="293"/>
      <c r="J76" s="296"/>
      <c r="K76" s="314">
        <v>1.2</v>
      </c>
      <c r="L76" s="297"/>
      <c r="M76" s="281">
        <v>39650</v>
      </c>
      <c r="N76" s="157" t="s">
        <v>405</v>
      </c>
      <c r="O76" s="293"/>
      <c r="P76" s="294"/>
      <c r="Q76" s="293"/>
      <c r="R76" s="293"/>
    </row>
    <row r="77" spans="1:18" s="118" customFormat="1" ht="53.25" customHeight="1" x14ac:dyDescent="0.25">
      <c r="A77" s="293">
        <v>42</v>
      </c>
      <c r="B77" s="293" t="s">
        <v>721</v>
      </c>
      <c r="C77" s="360" t="s">
        <v>1392</v>
      </c>
      <c r="D77" s="390" t="s">
        <v>510</v>
      </c>
      <c r="E77" s="360" t="s">
        <v>509</v>
      </c>
      <c r="F77" s="359" t="s">
        <v>47</v>
      </c>
      <c r="G77" s="293"/>
      <c r="H77" s="296">
        <f>102808.06+H79</f>
        <v>162558.06</v>
      </c>
      <c r="I77" s="293"/>
      <c r="J77" s="296"/>
      <c r="K77" s="314"/>
      <c r="L77" s="299"/>
      <c r="M77" s="281">
        <v>39650</v>
      </c>
      <c r="N77" s="157" t="s">
        <v>405</v>
      </c>
      <c r="O77" s="293"/>
      <c r="P77" s="294"/>
      <c r="Q77" s="293"/>
      <c r="R77" s="293"/>
    </row>
    <row r="78" spans="1:18" s="118" customFormat="1" ht="53.25" customHeight="1" x14ac:dyDescent="0.25">
      <c r="A78" s="293"/>
      <c r="B78" s="293"/>
      <c r="C78" s="360" t="s">
        <v>1421</v>
      </c>
      <c r="D78" s="391"/>
      <c r="E78" s="360"/>
      <c r="F78" s="359" t="s">
        <v>47</v>
      </c>
      <c r="G78" s="293"/>
      <c r="H78" s="296"/>
      <c r="I78" s="293"/>
      <c r="J78" s="296"/>
      <c r="K78" s="314">
        <v>0.79400000000000004</v>
      </c>
      <c r="L78" s="299"/>
      <c r="M78" s="281"/>
      <c r="N78" s="157"/>
      <c r="O78" s="293"/>
      <c r="P78" s="294"/>
      <c r="Q78" s="293"/>
      <c r="R78" s="293"/>
    </row>
    <row r="79" spans="1:18" s="118" customFormat="1" ht="53.25" customHeight="1" x14ac:dyDescent="0.25">
      <c r="A79" s="293"/>
      <c r="B79" s="293"/>
      <c r="C79" s="360" t="s">
        <v>1422</v>
      </c>
      <c r="D79" s="392"/>
      <c r="E79" s="360"/>
      <c r="F79" s="359" t="s">
        <v>47</v>
      </c>
      <c r="G79" s="293"/>
      <c r="H79" s="296">
        <v>59750</v>
      </c>
      <c r="I79" s="293"/>
      <c r="J79" s="296"/>
      <c r="K79" s="314"/>
      <c r="L79" s="299"/>
      <c r="M79" s="281"/>
      <c r="N79" s="157"/>
      <c r="O79" s="293"/>
      <c r="P79" s="294"/>
      <c r="Q79" s="293"/>
      <c r="R79" s="293"/>
    </row>
    <row r="80" spans="1:18" s="118" customFormat="1" ht="53.25" customHeight="1" x14ac:dyDescent="0.25">
      <c r="A80" s="293">
        <v>43</v>
      </c>
      <c r="B80" s="293" t="s">
        <v>722</v>
      </c>
      <c r="C80" s="360" t="s">
        <v>407</v>
      </c>
      <c r="D80" s="360" t="s">
        <v>512</v>
      </c>
      <c r="E80" s="360" t="s">
        <v>511</v>
      </c>
      <c r="F80" s="359" t="s">
        <v>47</v>
      </c>
      <c r="G80" s="293"/>
      <c r="H80" s="294">
        <v>23424.17</v>
      </c>
      <c r="I80" s="293"/>
      <c r="J80" s="296"/>
      <c r="K80" s="314">
        <v>0.6</v>
      </c>
      <c r="L80" s="299"/>
      <c r="M80" s="281">
        <v>39650</v>
      </c>
      <c r="N80" s="157" t="s">
        <v>405</v>
      </c>
      <c r="O80" s="293"/>
      <c r="P80" s="294"/>
      <c r="Q80" s="293"/>
      <c r="R80" s="293"/>
    </row>
    <row r="81" spans="1:18" s="118" customFormat="1" ht="53.25" customHeight="1" x14ac:dyDescent="0.25">
      <c r="A81" s="293">
        <v>44</v>
      </c>
      <c r="B81" s="293" t="s">
        <v>723</v>
      </c>
      <c r="C81" s="360" t="s">
        <v>1392</v>
      </c>
      <c r="D81" s="390" t="s">
        <v>514</v>
      </c>
      <c r="E81" s="360" t="s">
        <v>513</v>
      </c>
      <c r="F81" s="359" t="s">
        <v>47</v>
      </c>
      <c r="G81" s="293"/>
      <c r="H81" s="296">
        <v>1</v>
      </c>
      <c r="I81" s="293"/>
      <c r="J81" s="296"/>
      <c r="K81" s="314"/>
      <c r="L81" s="297"/>
      <c r="M81" s="281">
        <v>39650</v>
      </c>
      <c r="N81" s="157" t="s">
        <v>405</v>
      </c>
      <c r="O81" s="293"/>
      <c r="P81" s="294"/>
      <c r="Q81" s="293"/>
      <c r="R81" s="293"/>
    </row>
    <row r="82" spans="1:18" s="118" customFormat="1" ht="53.25" customHeight="1" x14ac:dyDescent="0.25">
      <c r="A82" s="293"/>
      <c r="B82" s="293"/>
      <c r="C82" s="360" t="s">
        <v>1410</v>
      </c>
      <c r="D82" s="391"/>
      <c r="E82" s="360"/>
      <c r="F82" s="359" t="s">
        <v>47</v>
      </c>
      <c r="G82" s="293"/>
      <c r="H82" s="296"/>
      <c r="I82" s="293"/>
      <c r="J82" s="296"/>
      <c r="K82" s="314">
        <v>0.80300000000000005</v>
      </c>
      <c r="L82" s="297"/>
      <c r="M82" s="281"/>
      <c r="N82" s="157"/>
      <c r="O82" s="293"/>
      <c r="P82" s="294"/>
      <c r="Q82" s="293"/>
      <c r="R82" s="293"/>
    </row>
    <row r="83" spans="1:18" s="118" customFormat="1" ht="53.25" customHeight="1" x14ac:dyDescent="0.25">
      <c r="A83" s="293"/>
      <c r="B83" s="293"/>
      <c r="C83" s="360" t="s">
        <v>1411</v>
      </c>
      <c r="D83" s="392"/>
      <c r="E83" s="360"/>
      <c r="F83" s="359" t="s">
        <v>47</v>
      </c>
      <c r="G83" s="293"/>
      <c r="H83" s="296"/>
      <c r="I83" s="293"/>
      <c r="J83" s="296"/>
      <c r="K83" s="314"/>
      <c r="L83" s="297"/>
      <c r="M83" s="281"/>
      <c r="N83" s="157"/>
      <c r="O83" s="293"/>
      <c r="P83" s="294"/>
      <c r="Q83" s="293"/>
      <c r="R83" s="293"/>
    </row>
    <row r="84" spans="1:18" s="118" customFormat="1" ht="53.25" customHeight="1" x14ac:dyDescent="0.25">
      <c r="A84" s="293">
        <v>45</v>
      </c>
      <c r="B84" s="293" t="s">
        <v>724</v>
      </c>
      <c r="C84" s="360" t="s">
        <v>1392</v>
      </c>
      <c r="D84" s="389" t="s">
        <v>516</v>
      </c>
      <c r="E84" s="360" t="s">
        <v>515</v>
      </c>
      <c r="F84" s="359" t="s">
        <v>47</v>
      </c>
      <c r="G84" s="293"/>
      <c r="H84" s="296">
        <v>11712.08</v>
      </c>
      <c r="I84" s="293"/>
      <c r="J84" s="296"/>
      <c r="K84" s="314"/>
      <c r="L84" s="299"/>
      <c r="M84" s="281">
        <v>39650</v>
      </c>
      <c r="N84" s="157" t="s">
        <v>405</v>
      </c>
      <c r="O84" s="293"/>
      <c r="P84" s="294"/>
      <c r="Q84" s="293"/>
      <c r="R84" s="293"/>
    </row>
    <row r="85" spans="1:18" s="118" customFormat="1" ht="53.25" customHeight="1" x14ac:dyDescent="0.25">
      <c r="A85" s="293"/>
      <c r="B85" s="293"/>
      <c r="C85" s="360" t="s">
        <v>1409</v>
      </c>
      <c r="D85" s="389"/>
      <c r="E85" s="360"/>
      <c r="F85" s="359" t="s">
        <v>47</v>
      </c>
      <c r="G85" s="293"/>
      <c r="H85" s="296"/>
      <c r="I85" s="293"/>
      <c r="J85" s="296"/>
      <c r="K85" s="314">
        <v>1.3580000000000001</v>
      </c>
      <c r="L85" s="299"/>
      <c r="M85" s="281"/>
      <c r="N85" s="157"/>
      <c r="O85" s="293"/>
      <c r="P85" s="294"/>
      <c r="Q85" s="293"/>
      <c r="R85" s="293"/>
    </row>
    <row r="86" spans="1:18" s="118" customFormat="1" ht="53.25" customHeight="1" x14ac:dyDescent="0.25">
      <c r="A86" s="293"/>
      <c r="B86" s="293" t="s">
        <v>1322</v>
      </c>
      <c r="C86" s="360" t="s">
        <v>1408</v>
      </c>
      <c r="D86" s="389"/>
      <c r="E86" s="360"/>
      <c r="F86" s="359" t="s">
        <v>47</v>
      </c>
      <c r="G86" s="293"/>
      <c r="H86" s="296"/>
      <c r="I86" s="293"/>
      <c r="J86" s="296"/>
      <c r="K86" s="314"/>
      <c r="L86" s="299"/>
      <c r="M86" s="281"/>
      <c r="N86" s="157"/>
      <c r="O86" s="293"/>
      <c r="P86" s="294"/>
      <c r="Q86" s="293"/>
      <c r="R86" s="293"/>
    </row>
    <row r="87" spans="1:18" s="118" customFormat="1" ht="53.25" customHeight="1" x14ac:dyDescent="0.25">
      <c r="A87" s="293">
        <v>46</v>
      </c>
      <c r="B87" s="293" t="s">
        <v>725</v>
      </c>
      <c r="C87" s="360" t="s">
        <v>1392</v>
      </c>
      <c r="D87" s="399" t="s">
        <v>518</v>
      </c>
      <c r="E87" s="360" t="s">
        <v>517</v>
      </c>
      <c r="F87" s="359" t="s">
        <v>47</v>
      </c>
      <c r="G87" s="293"/>
      <c r="H87" s="296">
        <v>2271326.87</v>
      </c>
      <c r="I87" s="293"/>
      <c r="J87" s="296"/>
      <c r="K87" s="314"/>
      <c r="L87" s="299"/>
      <c r="M87" s="281">
        <v>39650</v>
      </c>
      <c r="N87" s="157" t="s">
        <v>405</v>
      </c>
      <c r="O87" s="293"/>
      <c r="P87" s="294"/>
      <c r="Q87" s="293"/>
      <c r="R87" s="293"/>
    </row>
    <row r="88" spans="1:18" s="118" customFormat="1" ht="53.25" customHeight="1" x14ac:dyDescent="0.25">
      <c r="A88" s="293"/>
      <c r="B88" s="293"/>
      <c r="C88" s="360" t="s">
        <v>1407</v>
      </c>
      <c r="D88" s="399"/>
      <c r="E88" s="360"/>
      <c r="F88" s="359" t="s">
        <v>47</v>
      </c>
      <c r="G88" s="293"/>
      <c r="H88" s="296"/>
      <c r="I88" s="293"/>
      <c r="J88" s="296"/>
      <c r="K88" s="314">
        <v>3.7050000000000001</v>
      </c>
      <c r="L88" s="299"/>
      <c r="M88" s="281"/>
      <c r="N88" s="157"/>
      <c r="O88" s="293"/>
      <c r="P88" s="294"/>
      <c r="Q88" s="293"/>
      <c r="R88" s="293"/>
    </row>
    <row r="89" spans="1:18" s="118" customFormat="1" ht="53.25" customHeight="1" x14ac:dyDescent="0.25">
      <c r="A89" s="293"/>
      <c r="B89" s="293"/>
      <c r="C89" s="360" t="s">
        <v>1401</v>
      </c>
      <c r="D89" s="399"/>
      <c r="E89" s="360"/>
      <c r="F89" s="359" t="s">
        <v>47</v>
      </c>
      <c r="G89" s="293"/>
      <c r="H89" s="296"/>
      <c r="I89" s="293"/>
      <c r="J89" s="296"/>
      <c r="K89" s="314"/>
      <c r="L89" s="299"/>
      <c r="M89" s="281"/>
      <c r="N89" s="157"/>
      <c r="O89" s="293"/>
      <c r="P89" s="294"/>
      <c r="Q89" s="293"/>
      <c r="R89" s="293"/>
    </row>
    <row r="90" spans="1:18" s="118" customFormat="1" ht="53.25" customHeight="1" x14ac:dyDescent="0.25">
      <c r="A90" s="293">
        <v>47</v>
      </c>
      <c r="B90" s="293" t="s">
        <v>726</v>
      </c>
      <c r="C90" s="360" t="s">
        <v>491</v>
      </c>
      <c r="D90" s="360" t="s">
        <v>520</v>
      </c>
      <c r="E90" s="360" t="s">
        <v>519</v>
      </c>
      <c r="F90" s="359" t="s">
        <v>47</v>
      </c>
      <c r="G90" s="293"/>
      <c r="H90" s="296">
        <v>1</v>
      </c>
      <c r="I90" s="293"/>
      <c r="J90" s="296"/>
      <c r="K90" s="314">
        <v>0.65</v>
      </c>
      <c r="L90" s="299"/>
      <c r="M90" s="281">
        <v>39650</v>
      </c>
      <c r="N90" s="157" t="s">
        <v>405</v>
      </c>
      <c r="O90" s="293"/>
      <c r="P90" s="294"/>
      <c r="Q90" s="293"/>
      <c r="R90" s="293"/>
    </row>
    <row r="91" spans="1:18" s="118" customFormat="1" ht="53.25" customHeight="1" x14ac:dyDescent="0.25">
      <c r="A91" s="293">
        <v>48</v>
      </c>
      <c r="B91" s="293" t="s">
        <v>727</v>
      </c>
      <c r="C91" s="360" t="s">
        <v>1392</v>
      </c>
      <c r="D91" s="389" t="s">
        <v>522</v>
      </c>
      <c r="E91" s="360" t="s">
        <v>521</v>
      </c>
      <c r="F91" s="359" t="s">
        <v>47</v>
      </c>
      <c r="G91" s="293"/>
      <c r="H91" s="296">
        <v>1</v>
      </c>
      <c r="I91" s="293"/>
      <c r="J91" s="296"/>
      <c r="K91" s="314"/>
      <c r="L91" s="299"/>
      <c r="M91" s="281">
        <v>39650</v>
      </c>
      <c r="N91" s="157" t="s">
        <v>405</v>
      </c>
      <c r="O91" s="293"/>
      <c r="P91" s="294"/>
      <c r="Q91" s="293"/>
      <c r="R91" s="293"/>
    </row>
    <row r="92" spans="1:18" s="118" customFormat="1" ht="53.25" customHeight="1" x14ac:dyDescent="0.25">
      <c r="A92" s="293"/>
      <c r="B92" s="293"/>
      <c r="C92" s="360" t="s">
        <v>1444</v>
      </c>
      <c r="D92" s="389"/>
      <c r="E92" s="360"/>
      <c r="F92" s="359"/>
      <c r="G92" s="293"/>
      <c r="H92" s="296"/>
      <c r="I92" s="293"/>
      <c r="J92" s="296"/>
      <c r="K92" s="314">
        <v>1.3640000000000001</v>
      </c>
      <c r="L92" s="299"/>
      <c r="M92" s="281"/>
      <c r="N92" s="157"/>
      <c r="O92" s="293"/>
      <c r="P92" s="294"/>
      <c r="Q92" s="293"/>
      <c r="R92" s="293"/>
    </row>
    <row r="93" spans="1:18" s="118" customFormat="1" ht="53.25" customHeight="1" x14ac:dyDescent="0.25">
      <c r="A93" s="293"/>
      <c r="B93" s="293"/>
      <c r="C93" s="360" t="s">
        <v>1445</v>
      </c>
      <c r="D93" s="389"/>
      <c r="E93" s="360"/>
      <c r="F93" s="359"/>
      <c r="G93" s="293"/>
      <c r="H93" s="296"/>
      <c r="I93" s="293"/>
      <c r="J93" s="296"/>
      <c r="K93" s="314"/>
      <c r="L93" s="299"/>
      <c r="M93" s="281"/>
      <c r="N93" s="157"/>
      <c r="O93" s="293"/>
      <c r="P93" s="294"/>
      <c r="Q93" s="293"/>
      <c r="R93" s="293"/>
    </row>
    <row r="94" spans="1:18" s="118" customFormat="1" ht="53.25" customHeight="1" x14ac:dyDescent="0.25">
      <c r="A94" s="293">
        <v>49</v>
      </c>
      <c r="B94" s="293" t="s">
        <v>728</v>
      </c>
      <c r="C94" s="360" t="s">
        <v>1392</v>
      </c>
      <c r="D94" s="390" t="s">
        <v>524</v>
      </c>
      <c r="E94" s="360" t="s">
        <v>523</v>
      </c>
      <c r="F94" s="359" t="s">
        <v>47</v>
      </c>
      <c r="G94" s="293"/>
      <c r="H94" s="296">
        <v>39040.28</v>
      </c>
      <c r="I94" s="293"/>
      <c r="J94" s="296"/>
      <c r="K94" s="314"/>
      <c r="L94" s="299"/>
      <c r="M94" s="281">
        <v>39650</v>
      </c>
      <c r="N94" s="157" t="s">
        <v>405</v>
      </c>
      <c r="O94" s="293"/>
      <c r="P94" s="294"/>
      <c r="Q94" s="293"/>
      <c r="R94" s="293"/>
    </row>
    <row r="95" spans="1:18" s="118" customFormat="1" ht="53.25" customHeight="1" x14ac:dyDescent="0.25">
      <c r="A95" s="293"/>
      <c r="B95" s="293"/>
      <c r="C95" s="360" t="s">
        <v>1440</v>
      </c>
      <c r="D95" s="391"/>
      <c r="E95" s="360"/>
      <c r="F95" s="359" t="s">
        <v>47</v>
      </c>
      <c r="G95" s="293"/>
      <c r="H95" s="296"/>
      <c r="I95" s="293"/>
      <c r="J95" s="296"/>
      <c r="K95" s="314">
        <v>1.337</v>
      </c>
      <c r="L95" s="299"/>
      <c r="M95" s="281"/>
      <c r="N95" s="157"/>
      <c r="O95" s="293"/>
      <c r="P95" s="294"/>
      <c r="Q95" s="293"/>
      <c r="R95" s="293"/>
    </row>
    <row r="96" spans="1:18" s="118" customFormat="1" ht="53.25" customHeight="1" x14ac:dyDescent="0.25">
      <c r="A96" s="293"/>
      <c r="B96" s="293"/>
      <c r="C96" s="360" t="s">
        <v>1441</v>
      </c>
      <c r="D96" s="392"/>
      <c r="E96" s="360"/>
      <c r="F96" s="359" t="s">
        <v>47</v>
      </c>
      <c r="G96" s="293"/>
      <c r="H96" s="296"/>
      <c r="I96" s="293"/>
      <c r="J96" s="296"/>
      <c r="K96" s="314"/>
      <c r="L96" s="299"/>
      <c r="M96" s="281"/>
      <c r="N96" s="157"/>
      <c r="O96" s="293"/>
      <c r="P96" s="294"/>
      <c r="Q96" s="293"/>
      <c r="R96" s="293"/>
    </row>
    <row r="97" spans="1:18" s="118" customFormat="1" ht="53.25" customHeight="1" x14ac:dyDescent="0.25">
      <c r="A97" s="293">
        <v>50</v>
      </c>
      <c r="B97" s="293" t="s">
        <v>729</v>
      </c>
      <c r="C97" s="360" t="s">
        <v>1392</v>
      </c>
      <c r="D97" s="399" t="s">
        <v>526</v>
      </c>
      <c r="E97" s="360" t="s">
        <v>525</v>
      </c>
      <c r="F97" s="359" t="s">
        <v>47</v>
      </c>
      <c r="G97" s="293"/>
      <c r="H97" s="296">
        <v>154980.06</v>
      </c>
      <c r="I97" s="293"/>
      <c r="J97" s="296"/>
      <c r="K97" s="314"/>
      <c r="L97" s="299"/>
      <c r="M97" s="281">
        <v>39650</v>
      </c>
      <c r="N97" s="157" t="s">
        <v>405</v>
      </c>
      <c r="O97" s="293"/>
      <c r="P97" s="294"/>
      <c r="Q97" s="293"/>
      <c r="R97" s="293"/>
    </row>
    <row r="98" spans="1:18" s="118" customFormat="1" ht="53.25" customHeight="1" x14ac:dyDescent="0.25">
      <c r="A98" s="293"/>
      <c r="B98" s="293"/>
      <c r="C98" s="360" t="s">
        <v>1402</v>
      </c>
      <c r="D98" s="399"/>
      <c r="E98" s="360"/>
      <c r="F98" s="359" t="s">
        <v>47</v>
      </c>
      <c r="G98" s="293"/>
      <c r="H98" s="296"/>
      <c r="I98" s="293"/>
      <c r="J98" s="296"/>
      <c r="K98" s="314">
        <v>3.4830000000000001</v>
      </c>
      <c r="L98" s="299"/>
      <c r="M98" s="281"/>
      <c r="N98" s="157"/>
      <c r="O98" s="293"/>
      <c r="P98" s="294"/>
      <c r="Q98" s="293"/>
      <c r="R98" s="293"/>
    </row>
    <row r="99" spans="1:18" s="118" customFormat="1" ht="53.25" customHeight="1" x14ac:dyDescent="0.25">
      <c r="A99" s="293"/>
      <c r="B99" s="293" t="s">
        <v>1319</v>
      </c>
      <c r="C99" s="360" t="s">
        <v>1403</v>
      </c>
      <c r="D99" s="399"/>
      <c r="E99" s="360"/>
      <c r="F99" s="359" t="s">
        <v>47</v>
      </c>
      <c r="G99" s="293"/>
      <c r="H99" s="296"/>
      <c r="I99" s="293"/>
      <c r="J99" s="296"/>
      <c r="K99" s="314"/>
      <c r="L99" s="299"/>
      <c r="M99" s="281"/>
      <c r="N99" s="157"/>
      <c r="O99" s="293"/>
      <c r="P99" s="294"/>
      <c r="Q99" s="293"/>
      <c r="R99" s="293"/>
    </row>
    <row r="100" spans="1:18" s="118" customFormat="1" ht="53.25" customHeight="1" x14ac:dyDescent="0.25">
      <c r="A100" s="293">
        <v>51</v>
      </c>
      <c r="B100" s="293" t="s">
        <v>730</v>
      </c>
      <c r="C100" s="360" t="s">
        <v>1392</v>
      </c>
      <c r="D100" s="389" t="s">
        <v>528</v>
      </c>
      <c r="E100" s="360" t="s">
        <v>527</v>
      </c>
      <c r="F100" s="359" t="s">
        <v>47</v>
      </c>
      <c r="G100" s="293"/>
      <c r="H100" s="294">
        <v>81795.64</v>
      </c>
      <c r="I100" s="293"/>
      <c r="J100" s="296"/>
      <c r="K100" s="314"/>
      <c r="L100" s="299"/>
      <c r="M100" s="281">
        <v>39650</v>
      </c>
      <c r="N100" s="157" t="s">
        <v>405</v>
      </c>
      <c r="O100" s="293"/>
      <c r="P100" s="294"/>
      <c r="Q100" s="293"/>
      <c r="R100" s="293"/>
    </row>
    <row r="101" spans="1:18" s="118" customFormat="1" ht="53.25" customHeight="1" x14ac:dyDescent="0.25">
      <c r="A101" s="293"/>
      <c r="B101" s="293"/>
      <c r="C101" s="360" t="s">
        <v>1419</v>
      </c>
      <c r="D101" s="389"/>
      <c r="E101" s="360"/>
      <c r="F101" s="359" t="s">
        <v>47</v>
      </c>
      <c r="G101" s="293"/>
      <c r="H101" s="294"/>
      <c r="I101" s="293"/>
      <c r="J101" s="296"/>
      <c r="K101" s="314">
        <v>2.3879999999999999</v>
      </c>
      <c r="L101" s="299"/>
      <c r="M101" s="281"/>
      <c r="N101" s="157"/>
      <c r="O101" s="293"/>
      <c r="P101" s="294"/>
      <c r="Q101" s="293"/>
      <c r="R101" s="293"/>
    </row>
    <row r="102" spans="1:18" s="118" customFormat="1" ht="53.25" customHeight="1" x14ac:dyDescent="0.25">
      <c r="A102" s="293"/>
      <c r="B102" s="293" t="s">
        <v>1311</v>
      </c>
      <c r="C102" s="360" t="s">
        <v>1420</v>
      </c>
      <c r="D102" s="389"/>
      <c r="E102" s="360"/>
      <c r="F102" s="359" t="s">
        <v>47</v>
      </c>
      <c r="G102" s="293"/>
      <c r="H102" s="294"/>
      <c r="I102" s="293"/>
      <c r="J102" s="296"/>
      <c r="K102" s="314"/>
      <c r="L102" s="299"/>
      <c r="M102" s="281"/>
      <c r="N102" s="157"/>
      <c r="O102" s="293"/>
      <c r="P102" s="294"/>
      <c r="Q102" s="293"/>
      <c r="R102" s="293"/>
    </row>
    <row r="103" spans="1:18" s="118" customFormat="1" ht="53.25" customHeight="1" x14ac:dyDescent="0.25">
      <c r="A103" s="293">
        <v>52</v>
      </c>
      <c r="B103" s="293" t="s">
        <v>731</v>
      </c>
      <c r="C103" s="360" t="s">
        <v>416</v>
      </c>
      <c r="D103" s="360" t="s">
        <v>530</v>
      </c>
      <c r="E103" s="360" t="s">
        <v>529</v>
      </c>
      <c r="F103" s="359" t="s">
        <v>47</v>
      </c>
      <c r="G103" s="293"/>
      <c r="H103" s="296">
        <v>1</v>
      </c>
      <c r="I103" s="293"/>
      <c r="J103" s="296"/>
      <c r="K103" s="314">
        <v>1</v>
      </c>
      <c r="L103" s="297"/>
      <c r="M103" s="281">
        <v>39650</v>
      </c>
      <c r="N103" s="157" t="s">
        <v>405</v>
      </c>
      <c r="O103" s="293"/>
      <c r="P103" s="294"/>
      <c r="Q103" s="293"/>
      <c r="R103" s="293"/>
    </row>
    <row r="104" spans="1:18" s="118" customFormat="1" ht="53.25" customHeight="1" x14ac:dyDescent="0.25">
      <c r="A104" s="293">
        <v>53</v>
      </c>
      <c r="B104" s="293" t="s">
        <v>732</v>
      </c>
      <c r="C104" s="360" t="s">
        <v>532</v>
      </c>
      <c r="D104" s="360" t="s">
        <v>533</v>
      </c>
      <c r="E104" s="360" t="s">
        <v>531</v>
      </c>
      <c r="F104" s="359" t="s">
        <v>47</v>
      </c>
      <c r="G104" s="293"/>
      <c r="H104" s="296">
        <v>1</v>
      </c>
      <c r="I104" s="293"/>
      <c r="J104" s="296"/>
      <c r="K104" s="314">
        <v>0.28000000000000003</v>
      </c>
      <c r="L104" s="299"/>
      <c r="M104" s="281">
        <v>39650</v>
      </c>
      <c r="N104" s="157" t="s">
        <v>405</v>
      </c>
      <c r="O104" s="293"/>
      <c r="P104" s="294"/>
      <c r="Q104" s="293"/>
      <c r="R104" s="293"/>
    </row>
    <row r="105" spans="1:18" s="118" customFormat="1" ht="53.25" customHeight="1" x14ac:dyDescent="0.25">
      <c r="A105" s="293">
        <v>54</v>
      </c>
      <c r="B105" s="293" t="s">
        <v>733</v>
      </c>
      <c r="C105" s="360" t="s">
        <v>535</v>
      </c>
      <c r="D105" s="363" t="s">
        <v>536</v>
      </c>
      <c r="E105" s="360" t="s">
        <v>534</v>
      </c>
      <c r="F105" s="359" t="s">
        <v>47</v>
      </c>
      <c r="G105" s="293"/>
      <c r="H105" s="296">
        <v>64947.02</v>
      </c>
      <c r="I105" s="293"/>
      <c r="J105" s="296"/>
      <c r="K105" s="314">
        <v>2.2000000000000002</v>
      </c>
      <c r="L105" s="299"/>
      <c r="M105" s="281">
        <v>39650</v>
      </c>
      <c r="N105" s="157" t="s">
        <v>405</v>
      </c>
      <c r="O105" s="293"/>
      <c r="P105" s="294"/>
      <c r="Q105" s="293"/>
      <c r="R105" s="293"/>
    </row>
    <row r="106" spans="1:18" s="118" customFormat="1" ht="53.25" customHeight="1" x14ac:dyDescent="0.25">
      <c r="A106" s="293">
        <v>55</v>
      </c>
      <c r="B106" s="293" t="s">
        <v>734</v>
      </c>
      <c r="C106" s="360" t="s">
        <v>1392</v>
      </c>
      <c r="D106" s="393" t="s">
        <v>538</v>
      </c>
      <c r="E106" s="360" t="s">
        <v>537</v>
      </c>
      <c r="F106" s="359" t="s">
        <v>47</v>
      </c>
      <c r="G106" s="293"/>
      <c r="H106" s="296">
        <v>86176.11</v>
      </c>
      <c r="I106" s="293"/>
      <c r="J106" s="296"/>
      <c r="K106" s="314"/>
      <c r="L106" s="299"/>
      <c r="M106" s="281">
        <v>39650</v>
      </c>
      <c r="N106" s="157" t="s">
        <v>405</v>
      </c>
      <c r="O106" s="293"/>
      <c r="P106" s="294"/>
      <c r="Q106" s="293"/>
      <c r="R106" s="293"/>
    </row>
    <row r="107" spans="1:18" s="118" customFormat="1" ht="53.25" customHeight="1" x14ac:dyDescent="0.25">
      <c r="A107" s="293"/>
      <c r="B107" s="293"/>
      <c r="C107" s="360" t="s">
        <v>1526</v>
      </c>
      <c r="D107" s="394"/>
      <c r="E107" s="360"/>
      <c r="F107" s="359" t="s">
        <v>47</v>
      </c>
      <c r="G107" s="293"/>
      <c r="H107" s="296"/>
      <c r="I107" s="293"/>
      <c r="J107" s="332"/>
      <c r="K107" s="314">
        <v>4.3970000000000002</v>
      </c>
      <c r="L107" s="299"/>
      <c r="M107" s="281"/>
      <c r="N107" s="157"/>
      <c r="O107" s="293"/>
      <c r="P107" s="294"/>
      <c r="Q107" s="293"/>
      <c r="R107" s="293"/>
    </row>
    <row r="108" spans="1:18" s="118" customFormat="1" ht="53.25" customHeight="1" x14ac:dyDescent="0.25">
      <c r="A108" s="293"/>
      <c r="B108" s="293"/>
      <c r="C108" s="360" t="s">
        <v>1455</v>
      </c>
      <c r="D108" s="395"/>
      <c r="E108" s="360"/>
      <c r="F108" s="359" t="s">
        <v>47</v>
      </c>
      <c r="G108" s="293"/>
      <c r="H108" s="296"/>
      <c r="I108" s="293"/>
      <c r="J108" s="296"/>
      <c r="K108" s="314"/>
      <c r="L108" s="299"/>
      <c r="M108" s="281"/>
      <c r="N108" s="157"/>
      <c r="O108" s="293"/>
      <c r="P108" s="294"/>
      <c r="Q108" s="293"/>
      <c r="R108" s="293"/>
    </row>
    <row r="109" spans="1:18" s="118" customFormat="1" ht="53.25" customHeight="1" x14ac:dyDescent="0.25">
      <c r="A109" s="293">
        <v>56</v>
      </c>
      <c r="B109" s="293" t="s">
        <v>735</v>
      </c>
      <c r="C109" s="360" t="s">
        <v>1392</v>
      </c>
      <c r="D109" s="399" t="s">
        <v>540</v>
      </c>
      <c r="E109" s="360" t="s">
        <v>539</v>
      </c>
      <c r="F109" s="359" t="s">
        <v>47</v>
      </c>
      <c r="G109" s="293"/>
      <c r="H109" s="296">
        <v>8491.64</v>
      </c>
      <c r="I109" s="293"/>
      <c r="J109" s="296"/>
      <c r="K109" s="314"/>
      <c r="L109" s="299"/>
      <c r="M109" s="281">
        <v>39650</v>
      </c>
      <c r="N109" s="157" t="s">
        <v>405</v>
      </c>
      <c r="O109" s="293"/>
      <c r="P109" s="294"/>
      <c r="Q109" s="293"/>
      <c r="R109" s="293"/>
    </row>
    <row r="110" spans="1:18" s="118" customFormat="1" ht="53.25" customHeight="1" x14ac:dyDescent="0.25">
      <c r="A110" s="293"/>
      <c r="B110" s="293"/>
      <c r="C110" s="360" t="s">
        <v>1406</v>
      </c>
      <c r="D110" s="399"/>
      <c r="E110" s="360"/>
      <c r="F110" s="359" t="s">
        <v>47</v>
      </c>
      <c r="G110" s="293"/>
      <c r="H110" s="296"/>
      <c r="I110" s="293"/>
      <c r="J110" s="296"/>
      <c r="K110" s="314">
        <v>1.7050000000000001</v>
      </c>
      <c r="L110" s="299"/>
      <c r="M110" s="281"/>
      <c r="N110" s="157"/>
      <c r="O110" s="293"/>
      <c r="P110" s="294"/>
      <c r="Q110" s="293"/>
      <c r="R110" s="293"/>
    </row>
    <row r="111" spans="1:18" s="118" customFormat="1" ht="53.25" customHeight="1" x14ac:dyDescent="0.25">
      <c r="A111" s="293"/>
      <c r="B111" s="293"/>
      <c r="C111" s="360" t="s">
        <v>1400</v>
      </c>
      <c r="D111" s="399"/>
      <c r="E111" s="360"/>
      <c r="F111" s="359" t="s">
        <v>47</v>
      </c>
      <c r="G111" s="293"/>
      <c r="H111" s="296"/>
      <c r="I111" s="293"/>
      <c r="J111" s="296"/>
      <c r="K111" s="314"/>
      <c r="L111" s="299"/>
      <c r="M111" s="281"/>
      <c r="N111" s="157"/>
      <c r="O111" s="293"/>
      <c r="P111" s="294"/>
      <c r="Q111" s="293"/>
      <c r="R111" s="293"/>
    </row>
    <row r="112" spans="1:18" s="118" customFormat="1" ht="53.25" customHeight="1" x14ac:dyDescent="0.25">
      <c r="A112" s="293">
        <v>57</v>
      </c>
      <c r="B112" s="293" t="s">
        <v>736</v>
      </c>
      <c r="C112" s="360" t="s">
        <v>1392</v>
      </c>
      <c r="D112" s="390" t="s">
        <v>542</v>
      </c>
      <c r="E112" s="360" t="s">
        <v>541</v>
      </c>
      <c r="F112" s="359" t="s">
        <v>47</v>
      </c>
      <c r="G112" s="293"/>
      <c r="H112" s="294">
        <v>48710.26</v>
      </c>
      <c r="I112" s="293"/>
      <c r="J112" s="296"/>
      <c r="K112" s="314"/>
      <c r="L112" s="299"/>
      <c r="M112" s="281">
        <v>39650</v>
      </c>
      <c r="N112" s="157" t="s">
        <v>405</v>
      </c>
      <c r="O112" s="293"/>
      <c r="P112" s="294"/>
      <c r="Q112" s="293"/>
      <c r="R112" s="293"/>
    </row>
    <row r="113" spans="1:18" s="118" customFormat="1" ht="57.75" customHeight="1" x14ac:dyDescent="0.25">
      <c r="A113" s="293"/>
      <c r="B113" s="293"/>
      <c r="C113" s="360" t="s">
        <v>1443</v>
      </c>
      <c r="D113" s="391"/>
      <c r="E113" s="360"/>
      <c r="F113" s="359" t="s">
        <v>47</v>
      </c>
      <c r="G113" s="293"/>
      <c r="H113" s="294"/>
      <c r="I113" s="293"/>
      <c r="J113" s="296"/>
      <c r="K113" s="314">
        <v>0.68799999999999994</v>
      </c>
      <c r="L113" s="299"/>
      <c r="M113" s="281"/>
      <c r="N113" s="157"/>
      <c r="O113" s="293"/>
      <c r="P113" s="294"/>
      <c r="Q113" s="293"/>
      <c r="R113" s="293"/>
    </row>
    <row r="114" spans="1:18" s="118" customFormat="1" ht="53.25" customHeight="1" x14ac:dyDescent="0.25">
      <c r="A114" s="293"/>
      <c r="B114" s="293"/>
      <c r="C114" s="360" t="s">
        <v>1442</v>
      </c>
      <c r="D114" s="392"/>
      <c r="E114" s="360"/>
      <c r="F114" s="359" t="s">
        <v>47</v>
      </c>
      <c r="G114" s="293"/>
      <c r="H114" s="294"/>
      <c r="I114" s="293"/>
      <c r="J114" s="296"/>
      <c r="K114" s="314"/>
      <c r="L114" s="299"/>
      <c r="M114" s="281"/>
      <c r="N114" s="157"/>
      <c r="O114" s="293"/>
      <c r="P114" s="294"/>
      <c r="Q114" s="293"/>
      <c r="R114" s="293"/>
    </row>
    <row r="115" spans="1:18" s="118" customFormat="1" ht="53.25" customHeight="1" x14ac:dyDescent="0.25">
      <c r="A115" s="293">
        <v>58</v>
      </c>
      <c r="B115" s="293" t="s">
        <v>737</v>
      </c>
      <c r="C115" s="360" t="s">
        <v>1392</v>
      </c>
      <c r="D115" s="389" t="s">
        <v>544</v>
      </c>
      <c r="E115" s="360" t="s">
        <v>543</v>
      </c>
      <c r="F115" s="359" t="s">
        <v>47</v>
      </c>
      <c r="G115" s="293"/>
      <c r="H115" s="296">
        <v>1530573.51</v>
      </c>
      <c r="I115" s="293"/>
      <c r="J115" s="296"/>
      <c r="K115" s="314"/>
      <c r="L115" s="297"/>
      <c r="M115" s="281">
        <v>39650</v>
      </c>
      <c r="N115" s="157" t="s">
        <v>405</v>
      </c>
      <c r="O115" s="293"/>
      <c r="P115" s="294"/>
      <c r="Q115" s="293"/>
      <c r="R115" s="293"/>
    </row>
    <row r="116" spans="1:18" s="118" customFormat="1" ht="53.25" customHeight="1" x14ac:dyDescent="0.25">
      <c r="A116" s="293"/>
      <c r="B116" s="293"/>
      <c r="C116" s="360" t="s">
        <v>1393</v>
      </c>
      <c r="D116" s="389"/>
      <c r="E116" s="360"/>
      <c r="F116" s="359" t="s">
        <v>47</v>
      </c>
      <c r="G116" s="293"/>
      <c r="H116" s="296"/>
      <c r="I116" s="293"/>
      <c r="J116" s="296"/>
      <c r="K116" s="314">
        <v>2.2709999999999999</v>
      </c>
      <c r="L116" s="297"/>
      <c r="M116" s="281"/>
      <c r="N116" s="157"/>
      <c r="O116" s="293"/>
      <c r="P116" s="294"/>
      <c r="Q116" s="293"/>
      <c r="R116" s="293"/>
    </row>
    <row r="117" spans="1:18" s="118" customFormat="1" ht="53.25" customHeight="1" x14ac:dyDescent="0.25">
      <c r="A117" s="293"/>
      <c r="B117" s="293"/>
      <c r="C117" s="360" t="s">
        <v>1394</v>
      </c>
      <c r="D117" s="389"/>
      <c r="E117" s="360"/>
      <c r="F117" s="359" t="s">
        <v>47</v>
      </c>
      <c r="G117" s="293"/>
      <c r="H117" s="296"/>
      <c r="I117" s="293"/>
      <c r="J117" s="296"/>
      <c r="K117" s="314"/>
      <c r="L117" s="297"/>
      <c r="M117" s="281"/>
      <c r="N117" s="157"/>
      <c r="O117" s="293"/>
      <c r="P117" s="294"/>
      <c r="Q117" s="293"/>
      <c r="R117" s="293"/>
    </row>
    <row r="118" spans="1:18" s="118" customFormat="1" ht="53.25" customHeight="1" x14ac:dyDescent="0.25">
      <c r="A118" s="293">
        <v>59</v>
      </c>
      <c r="B118" s="293" t="s">
        <v>738</v>
      </c>
      <c r="C118" s="360" t="s">
        <v>546</v>
      </c>
      <c r="D118" s="360" t="s">
        <v>547</v>
      </c>
      <c r="E118" s="360" t="s">
        <v>545</v>
      </c>
      <c r="F118" s="359" t="s">
        <v>47</v>
      </c>
      <c r="G118" s="293"/>
      <c r="H118" s="296">
        <v>488267.06</v>
      </c>
      <c r="I118" s="293"/>
      <c r="J118" s="296"/>
      <c r="K118" s="314">
        <f>0.2+0.6</f>
        <v>0.8</v>
      </c>
      <c r="L118" s="299"/>
      <c r="M118" s="281">
        <v>39650</v>
      </c>
      <c r="N118" s="157" t="s">
        <v>405</v>
      </c>
      <c r="O118" s="293"/>
      <c r="P118" s="294"/>
      <c r="Q118" s="293"/>
      <c r="R118" s="293"/>
    </row>
    <row r="119" spans="1:18" s="118" customFormat="1" ht="53.25" customHeight="1" x14ac:dyDescent="0.25">
      <c r="A119" s="293">
        <v>60</v>
      </c>
      <c r="B119" s="293" t="s">
        <v>739</v>
      </c>
      <c r="C119" s="360" t="s">
        <v>438</v>
      </c>
      <c r="D119" s="360" t="s">
        <v>549</v>
      </c>
      <c r="E119" s="360" t="s">
        <v>548</v>
      </c>
      <c r="F119" s="359" t="s">
        <v>47</v>
      </c>
      <c r="G119" s="293"/>
      <c r="H119" s="296">
        <v>1</v>
      </c>
      <c r="I119" s="293"/>
      <c r="J119" s="296"/>
      <c r="K119" s="314">
        <v>0.7</v>
      </c>
      <c r="L119" s="299"/>
      <c r="M119" s="281">
        <v>39650</v>
      </c>
      <c r="N119" s="157" t="s">
        <v>405</v>
      </c>
      <c r="O119" s="293"/>
      <c r="P119" s="294"/>
      <c r="Q119" s="293"/>
      <c r="R119" s="293"/>
    </row>
    <row r="120" spans="1:18" s="118" customFormat="1" ht="53.25" customHeight="1" x14ac:dyDescent="0.25">
      <c r="A120" s="293">
        <v>61</v>
      </c>
      <c r="B120" s="293" t="s">
        <v>740</v>
      </c>
      <c r="C120" s="360" t="s">
        <v>1392</v>
      </c>
      <c r="D120" s="389" t="s">
        <v>551</v>
      </c>
      <c r="E120" s="360" t="s">
        <v>550</v>
      </c>
      <c r="F120" s="359" t="s">
        <v>47</v>
      </c>
      <c r="G120" s="293"/>
      <c r="H120" s="296">
        <v>39040.28</v>
      </c>
      <c r="I120" s="293"/>
      <c r="J120" s="296"/>
      <c r="K120" s="314"/>
      <c r="L120" s="299"/>
      <c r="M120" s="281">
        <v>39650</v>
      </c>
      <c r="N120" s="157" t="s">
        <v>405</v>
      </c>
      <c r="O120" s="293"/>
      <c r="P120" s="294"/>
      <c r="Q120" s="293"/>
      <c r="R120" s="293"/>
    </row>
    <row r="121" spans="1:18" s="118" customFormat="1" ht="53.25" customHeight="1" x14ac:dyDescent="0.25">
      <c r="A121" s="293"/>
      <c r="B121" s="293"/>
      <c r="C121" s="360" t="s">
        <v>1438</v>
      </c>
      <c r="D121" s="389"/>
      <c r="E121" s="360"/>
      <c r="F121" s="359" t="s">
        <v>47</v>
      </c>
      <c r="G121" s="293"/>
      <c r="H121" s="296"/>
      <c r="I121" s="293"/>
      <c r="J121" s="296"/>
      <c r="K121" s="314">
        <v>1.6759999999999999</v>
      </c>
      <c r="L121" s="299"/>
      <c r="M121" s="281"/>
      <c r="N121" s="157"/>
      <c r="O121" s="293"/>
      <c r="P121" s="294"/>
      <c r="Q121" s="293"/>
      <c r="R121" s="293"/>
    </row>
    <row r="122" spans="1:18" s="118" customFormat="1" ht="53.25" customHeight="1" x14ac:dyDescent="0.25">
      <c r="A122" s="293"/>
      <c r="B122" s="293"/>
      <c r="C122" s="360" t="s">
        <v>1439</v>
      </c>
      <c r="D122" s="389"/>
      <c r="E122" s="360"/>
      <c r="F122" s="359" t="s">
        <v>47</v>
      </c>
      <c r="G122" s="293"/>
      <c r="H122" s="296"/>
      <c r="I122" s="293"/>
      <c r="J122" s="296"/>
      <c r="K122" s="314"/>
      <c r="L122" s="299"/>
      <c r="M122" s="281"/>
      <c r="N122" s="157"/>
      <c r="O122" s="293"/>
      <c r="P122" s="294"/>
      <c r="Q122" s="293"/>
      <c r="R122" s="293"/>
    </row>
    <row r="123" spans="1:18" s="118" customFormat="1" ht="53.25" customHeight="1" x14ac:dyDescent="0.25">
      <c r="A123" s="293">
        <v>62</v>
      </c>
      <c r="B123" s="293" t="s">
        <v>741</v>
      </c>
      <c r="C123" s="360" t="s">
        <v>1392</v>
      </c>
      <c r="D123" s="390" t="s">
        <v>553</v>
      </c>
      <c r="E123" s="360" t="s">
        <v>552</v>
      </c>
      <c r="F123" s="359" t="s">
        <v>47</v>
      </c>
      <c r="G123" s="293"/>
      <c r="H123" s="296">
        <v>34702.269999999997</v>
      </c>
      <c r="I123" s="293"/>
      <c r="J123" s="296"/>
      <c r="K123" s="314"/>
      <c r="L123" s="299"/>
      <c r="M123" s="281">
        <v>39650</v>
      </c>
      <c r="N123" s="157" t="s">
        <v>405</v>
      </c>
      <c r="O123" s="293"/>
      <c r="P123" s="294"/>
      <c r="Q123" s="293"/>
      <c r="R123" s="293"/>
    </row>
    <row r="124" spans="1:18" s="118" customFormat="1" ht="53.25" customHeight="1" x14ac:dyDescent="0.25">
      <c r="A124" s="293"/>
      <c r="B124" s="293"/>
      <c r="C124" s="360" t="s">
        <v>1426</v>
      </c>
      <c r="D124" s="391"/>
      <c r="E124" s="360"/>
      <c r="F124" s="359" t="s">
        <v>47</v>
      </c>
      <c r="G124" s="293"/>
      <c r="H124" s="296"/>
      <c r="I124" s="293"/>
      <c r="J124" s="296"/>
      <c r="K124" s="314">
        <v>1.329</v>
      </c>
      <c r="L124" s="299"/>
      <c r="M124" s="281"/>
      <c r="N124" s="157"/>
      <c r="O124" s="293"/>
      <c r="P124" s="294"/>
      <c r="Q124" s="293"/>
      <c r="R124" s="293"/>
    </row>
    <row r="125" spans="1:18" s="118" customFormat="1" ht="53.25" customHeight="1" x14ac:dyDescent="0.25">
      <c r="A125" s="293"/>
      <c r="B125" s="293" t="s">
        <v>1315</v>
      </c>
      <c r="C125" s="360" t="s">
        <v>1427</v>
      </c>
      <c r="D125" s="391"/>
      <c r="E125" s="360"/>
      <c r="F125" s="359" t="s">
        <v>47</v>
      </c>
      <c r="G125" s="293"/>
      <c r="H125" s="296"/>
      <c r="I125" s="293"/>
      <c r="J125" s="296"/>
      <c r="K125" s="314"/>
      <c r="L125" s="299"/>
      <c r="M125" s="281"/>
      <c r="N125" s="157"/>
      <c r="O125" s="293"/>
      <c r="P125" s="294"/>
      <c r="Q125" s="293"/>
      <c r="R125" s="293"/>
    </row>
    <row r="126" spans="1:18" s="118" customFormat="1" ht="89.25" x14ac:dyDescent="0.25">
      <c r="A126" s="293"/>
      <c r="B126" s="293"/>
      <c r="C126" s="402" t="s">
        <v>1654</v>
      </c>
      <c r="D126" s="392"/>
      <c r="E126" s="360"/>
      <c r="F126" s="359"/>
      <c r="G126" s="293"/>
      <c r="H126" s="296"/>
      <c r="I126" s="293"/>
      <c r="J126" s="296"/>
      <c r="K126" s="314"/>
      <c r="L126" s="299"/>
      <c r="M126" s="281"/>
      <c r="N126" s="157" t="s">
        <v>1656</v>
      </c>
      <c r="O126" s="293"/>
      <c r="P126" s="294"/>
      <c r="Q126" s="293"/>
      <c r="R126" s="293"/>
    </row>
    <row r="127" spans="1:18" s="118" customFormat="1" ht="53.25" customHeight="1" x14ac:dyDescent="0.25">
      <c r="A127" s="293">
        <v>63</v>
      </c>
      <c r="B127" s="293" t="s">
        <v>742</v>
      </c>
      <c r="C127" s="360" t="s">
        <v>1392</v>
      </c>
      <c r="D127" s="390" t="s">
        <v>555</v>
      </c>
      <c r="E127" s="360" t="s">
        <v>554</v>
      </c>
      <c r="F127" s="359" t="s">
        <v>47</v>
      </c>
      <c r="G127" s="293"/>
      <c r="H127" s="296">
        <v>538530.89</v>
      </c>
      <c r="I127" s="293"/>
      <c r="J127" s="296"/>
      <c r="K127" s="314"/>
      <c r="L127" s="299"/>
      <c r="M127" s="281">
        <v>39650</v>
      </c>
      <c r="N127" s="157" t="s">
        <v>405</v>
      </c>
      <c r="O127" s="293"/>
      <c r="P127" s="294"/>
      <c r="Q127" s="293"/>
      <c r="R127" s="293"/>
    </row>
    <row r="128" spans="1:18" s="118" customFormat="1" ht="53.25" customHeight="1" x14ac:dyDescent="0.25">
      <c r="A128" s="293"/>
      <c r="B128" s="293"/>
      <c r="C128" s="360" t="s">
        <v>1436</v>
      </c>
      <c r="D128" s="391"/>
      <c r="E128" s="360"/>
      <c r="F128" s="359" t="s">
        <v>47</v>
      </c>
      <c r="G128" s="293"/>
      <c r="H128" s="296"/>
      <c r="I128" s="293"/>
      <c r="J128" s="296"/>
      <c r="K128" s="314">
        <v>1.0369999999999999</v>
      </c>
      <c r="L128" s="299"/>
      <c r="M128" s="281"/>
      <c r="N128" s="157"/>
      <c r="O128" s="293"/>
      <c r="P128" s="294"/>
      <c r="Q128" s="293"/>
      <c r="R128" s="293"/>
    </row>
    <row r="129" spans="1:18" s="118" customFormat="1" ht="53.25" customHeight="1" x14ac:dyDescent="0.25">
      <c r="A129" s="293"/>
      <c r="B129" s="293"/>
      <c r="C129" s="360" t="s">
        <v>1437</v>
      </c>
      <c r="D129" s="392"/>
      <c r="E129" s="360"/>
      <c r="F129" s="359" t="s">
        <v>47</v>
      </c>
      <c r="G129" s="293"/>
      <c r="H129" s="296"/>
      <c r="I129" s="293"/>
      <c r="J129" s="296"/>
      <c r="K129" s="314"/>
      <c r="L129" s="299"/>
      <c r="M129" s="281"/>
      <c r="N129" s="157"/>
      <c r="O129" s="293"/>
      <c r="P129" s="294"/>
      <c r="Q129" s="293"/>
      <c r="R129" s="293"/>
    </row>
    <row r="130" spans="1:18" s="118" customFormat="1" ht="53.25" customHeight="1" x14ac:dyDescent="0.25">
      <c r="A130" s="293">
        <v>64</v>
      </c>
      <c r="B130" s="293" t="s">
        <v>743</v>
      </c>
      <c r="C130" s="360" t="s">
        <v>1392</v>
      </c>
      <c r="D130" s="393" t="s">
        <v>557</v>
      </c>
      <c r="E130" s="360" t="s">
        <v>556</v>
      </c>
      <c r="F130" s="359" t="s">
        <v>47</v>
      </c>
      <c r="G130" s="293"/>
      <c r="H130" s="296">
        <v>1</v>
      </c>
      <c r="I130" s="293"/>
      <c r="J130" s="296"/>
      <c r="K130" s="314"/>
      <c r="L130" s="299"/>
      <c r="M130" s="281">
        <v>39650</v>
      </c>
      <c r="N130" s="157" t="s">
        <v>405</v>
      </c>
      <c r="O130" s="293"/>
      <c r="P130" s="294"/>
      <c r="Q130" s="293"/>
      <c r="R130" s="293"/>
    </row>
    <row r="131" spans="1:18" s="118" customFormat="1" ht="53.25" customHeight="1" x14ac:dyDescent="0.25">
      <c r="A131" s="293"/>
      <c r="B131" s="293"/>
      <c r="C131" s="360" t="s">
        <v>480</v>
      </c>
      <c r="D131" s="394"/>
      <c r="E131" s="360"/>
      <c r="F131" s="359" t="s">
        <v>47</v>
      </c>
      <c r="G131" s="293"/>
      <c r="H131" s="296"/>
      <c r="I131" s="293"/>
      <c r="J131" s="296"/>
      <c r="K131" s="314">
        <v>0.25</v>
      </c>
      <c r="L131" s="299"/>
      <c r="M131" s="281"/>
      <c r="N131" s="157"/>
      <c r="O131" s="293"/>
      <c r="P131" s="294"/>
      <c r="Q131" s="293"/>
      <c r="R131" s="293"/>
    </row>
    <row r="132" spans="1:18" s="118" customFormat="1" ht="48.75" customHeight="1" x14ac:dyDescent="0.25">
      <c r="A132" s="293"/>
      <c r="B132" s="326" t="s">
        <v>1320</v>
      </c>
      <c r="C132" s="360" t="s">
        <v>1481</v>
      </c>
      <c r="D132" s="395"/>
      <c r="E132" s="360"/>
      <c r="F132" s="359" t="s">
        <v>47</v>
      </c>
      <c r="G132" s="293"/>
      <c r="H132" s="294"/>
      <c r="I132" s="294"/>
      <c r="J132" s="296"/>
      <c r="K132" s="327"/>
      <c r="L132" s="305"/>
      <c r="M132" s="281"/>
      <c r="N132" s="158" t="s">
        <v>1325</v>
      </c>
      <c r="O132" s="293"/>
      <c r="P132" s="294"/>
      <c r="Q132" s="293"/>
      <c r="R132" s="293"/>
    </row>
    <row r="133" spans="1:18" s="118" customFormat="1" ht="53.25" customHeight="1" x14ac:dyDescent="0.25">
      <c r="A133" s="293">
        <v>65</v>
      </c>
      <c r="B133" s="293" t="s">
        <v>744</v>
      </c>
      <c r="C133" s="360" t="s">
        <v>1392</v>
      </c>
      <c r="D133" s="389" t="s">
        <v>559</v>
      </c>
      <c r="E133" s="360" t="s">
        <v>558</v>
      </c>
      <c r="F133" s="359" t="s">
        <v>47</v>
      </c>
      <c r="G133" s="293"/>
      <c r="H133" s="294">
        <v>39040.28</v>
      </c>
      <c r="I133" s="293"/>
      <c r="J133" s="296"/>
      <c r="K133" s="314"/>
      <c r="L133" s="299"/>
      <c r="M133" s="281">
        <v>39650</v>
      </c>
      <c r="N133" s="157" t="s">
        <v>405</v>
      </c>
      <c r="O133" s="293"/>
      <c r="P133" s="294"/>
      <c r="Q133" s="293"/>
      <c r="R133" s="293"/>
    </row>
    <row r="134" spans="1:18" s="118" customFormat="1" ht="53.25" customHeight="1" x14ac:dyDescent="0.25">
      <c r="A134" s="293"/>
      <c r="B134" s="293"/>
      <c r="C134" s="360" t="s">
        <v>1434</v>
      </c>
      <c r="D134" s="389"/>
      <c r="E134" s="360"/>
      <c r="F134" s="359" t="s">
        <v>47</v>
      </c>
      <c r="G134" s="293"/>
      <c r="H134" s="294"/>
      <c r="I134" s="293"/>
      <c r="J134" s="296"/>
      <c r="K134" s="314">
        <v>1.736</v>
      </c>
      <c r="L134" s="299"/>
      <c r="M134" s="281"/>
      <c r="N134" s="157"/>
      <c r="O134" s="293"/>
      <c r="P134" s="294"/>
      <c r="Q134" s="293"/>
      <c r="R134" s="293"/>
    </row>
    <row r="135" spans="1:18" s="118" customFormat="1" ht="53.25" customHeight="1" x14ac:dyDescent="0.25">
      <c r="A135" s="293"/>
      <c r="B135" s="293"/>
      <c r="C135" s="360" t="s">
        <v>1435</v>
      </c>
      <c r="D135" s="389"/>
      <c r="E135" s="360"/>
      <c r="F135" s="359" t="s">
        <v>47</v>
      </c>
      <c r="G135" s="293"/>
      <c r="H135" s="294"/>
      <c r="I135" s="293"/>
      <c r="J135" s="296"/>
      <c r="K135" s="314"/>
      <c r="L135" s="299"/>
      <c r="M135" s="281"/>
      <c r="N135" s="157"/>
      <c r="O135" s="293"/>
      <c r="P135" s="294"/>
      <c r="Q135" s="293"/>
      <c r="R135" s="293"/>
    </row>
    <row r="136" spans="1:18" s="118" customFormat="1" ht="53.25" customHeight="1" x14ac:dyDescent="0.25">
      <c r="A136" s="293">
        <v>66</v>
      </c>
      <c r="B136" s="293" t="s">
        <v>745</v>
      </c>
      <c r="C136" s="360" t="s">
        <v>561</v>
      </c>
      <c r="D136" s="360" t="s">
        <v>562</v>
      </c>
      <c r="E136" s="360" t="s">
        <v>560</v>
      </c>
      <c r="F136" s="359" t="s">
        <v>47</v>
      </c>
      <c r="G136" s="293"/>
      <c r="H136" s="294">
        <v>31232.22</v>
      </c>
      <c r="I136" s="293"/>
      <c r="J136" s="296"/>
      <c r="K136" s="314">
        <v>0.8</v>
      </c>
      <c r="L136" s="297"/>
      <c r="M136" s="281">
        <v>39650</v>
      </c>
      <c r="N136" s="157" t="s">
        <v>405</v>
      </c>
      <c r="O136" s="293"/>
      <c r="P136" s="294"/>
      <c r="Q136" s="293"/>
      <c r="R136" s="293"/>
    </row>
    <row r="137" spans="1:18" s="118" customFormat="1" ht="53.25" customHeight="1" x14ac:dyDescent="0.25">
      <c r="A137" s="293">
        <v>67</v>
      </c>
      <c r="B137" s="293" t="s">
        <v>746</v>
      </c>
      <c r="C137" s="360" t="s">
        <v>1392</v>
      </c>
      <c r="D137" s="393" t="s">
        <v>564</v>
      </c>
      <c r="E137" s="360" t="s">
        <v>563</v>
      </c>
      <c r="F137" s="359" t="s">
        <v>47</v>
      </c>
      <c r="G137" s="293"/>
      <c r="H137" s="296">
        <f>142380.15+36410</f>
        <v>178790.15</v>
      </c>
      <c r="I137" s="293"/>
      <c r="J137" s="296"/>
      <c r="K137" s="314"/>
      <c r="L137" s="297"/>
      <c r="M137" s="281">
        <v>39650</v>
      </c>
      <c r="N137" s="157" t="s">
        <v>405</v>
      </c>
      <c r="O137" s="293"/>
      <c r="P137" s="294"/>
      <c r="Q137" s="293"/>
      <c r="R137" s="293"/>
    </row>
    <row r="138" spans="1:18" s="118" customFormat="1" ht="53.25" customHeight="1" x14ac:dyDescent="0.25">
      <c r="A138" s="293"/>
      <c r="B138" s="293"/>
      <c r="C138" s="360" t="s">
        <v>1430</v>
      </c>
      <c r="D138" s="394"/>
      <c r="E138" s="360"/>
      <c r="F138" s="359" t="s">
        <v>47</v>
      </c>
      <c r="G138" s="293"/>
      <c r="H138" s="296"/>
      <c r="I138" s="293"/>
      <c r="J138" s="296"/>
      <c r="K138" s="314">
        <v>1.099</v>
      </c>
      <c r="L138" s="297"/>
      <c r="M138" s="281"/>
      <c r="N138" s="157"/>
      <c r="O138" s="293"/>
      <c r="P138" s="294"/>
      <c r="Q138" s="293"/>
      <c r="R138" s="293"/>
    </row>
    <row r="139" spans="1:18" s="118" customFormat="1" ht="53.25" customHeight="1" x14ac:dyDescent="0.25">
      <c r="A139" s="293"/>
      <c r="B139" s="293" t="s">
        <v>1321</v>
      </c>
      <c r="C139" s="360" t="s">
        <v>1431</v>
      </c>
      <c r="D139" s="394"/>
      <c r="E139" s="360"/>
      <c r="F139" s="359" t="s">
        <v>47</v>
      </c>
      <c r="G139" s="293"/>
      <c r="H139" s="296"/>
      <c r="I139" s="293"/>
      <c r="J139" s="296"/>
      <c r="K139" s="314"/>
      <c r="L139" s="297"/>
      <c r="M139" s="281"/>
      <c r="N139" s="157"/>
      <c r="O139" s="293"/>
      <c r="P139" s="294"/>
      <c r="Q139" s="293"/>
      <c r="R139" s="293"/>
    </row>
    <row r="140" spans="1:18" s="118" customFormat="1" ht="89.25" x14ac:dyDescent="0.25">
      <c r="A140" s="293"/>
      <c r="B140" s="293"/>
      <c r="C140" s="402" t="s">
        <v>1654</v>
      </c>
      <c r="D140" s="395"/>
      <c r="E140" s="360"/>
      <c r="F140" s="359" t="s">
        <v>47</v>
      </c>
      <c r="G140" s="293"/>
      <c r="H140" s="296"/>
      <c r="I140" s="293"/>
      <c r="J140" s="296"/>
      <c r="K140" s="314"/>
      <c r="L140" s="297"/>
      <c r="M140" s="281"/>
      <c r="N140" s="157" t="s">
        <v>1655</v>
      </c>
      <c r="O140" s="293"/>
      <c r="P140" s="294"/>
      <c r="Q140" s="293"/>
      <c r="R140" s="293"/>
    </row>
    <row r="141" spans="1:18" s="118" customFormat="1" ht="53.25" customHeight="1" x14ac:dyDescent="0.25">
      <c r="A141" s="293">
        <v>68</v>
      </c>
      <c r="B141" s="293" t="s">
        <v>747</v>
      </c>
      <c r="C141" s="360" t="s">
        <v>566</v>
      </c>
      <c r="D141" s="360" t="s">
        <v>567</v>
      </c>
      <c r="E141" s="360" t="s">
        <v>565</v>
      </c>
      <c r="F141" s="359" t="s">
        <v>47</v>
      </c>
      <c r="G141" s="293"/>
      <c r="H141" s="294">
        <v>1</v>
      </c>
      <c r="I141" s="293"/>
      <c r="J141" s="296"/>
      <c r="K141" s="314">
        <v>0.15</v>
      </c>
      <c r="L141" s="299"/>
      <c r="M141" s="281">
        <v>39650</v>
      </c>
      <c r="N141" s="157" t="s">
        <v>405</v>
      </c>
      <c r="O141" s="293"/>
      <c r="P141" s="294"/>
      <c r="Q141" s="293"/>
      <c r="R141" s="293"/>
    </row>
    <row r="142" spans="1:18" s="118" customFormat="1" ht="53.25" customHeight="1" x14ac:dyDescent="0.25">
      <c r="A142" s="293">
        <v>69</v>
      </c>
      <c r="B142" s="293" t="s">
        <v>748</v>
      </c>
      <c r="C142" s="360" t="s">
        <v>569</v>
      </c>
      <c r="D142" s="360" t="s">
        <v>570</v>
      </c>
      <c r="E142" s="360" t="s">
        <v>568</v>
      </c>
      <c r="F142" s="359" t="s">
        <v>47</v>
      </c>
      <c r="G142" s="293"/>
      <c r="H142" s="294">
        <v>1</v>
      </c>
      <c r="I142" s="293"/>
      <c r="J142" s="296"/>
      <c r="K142" s="314">
        <v>0.2</v>
      </c>
      <c r="L142" s="297"/>
      <c r="M142" s="281">
        <v>39650</v>
      </c>
      <c r="N142" s="157" t="s">
        <v>405</v>
      </c>
      <c r="O142" s="293"/>
      <c r="P142" s="294"/>
      <c r="Q142" s="293"/>
      <c r="R142" s="293"/>
    </row>
    <row r="143" spans="1:18" s="118" customFormat="1" ht="53.25" customHeight="1" x14ac:dyDescent="0.25">
      <c r="A143" s="293">
        <v>70</v>
      </c>
      <c r="B143" s="293" t="s">
        <v>749</v>
      </c>
      <c r="C143" s="360" t="s">
        <v>572</v>
      </c>
      <c r="D143" s="360" t="s">
        <v>573</v>
      </c>
      <c r="E143" s="360" t="s">
        <v>571</v>
      </c>
      <c r="F143" s="359" t="s">
        <v>47</v>
      </c>
      <c r="G143" s="293"/>
      <c r="H143" s="294">
        <v>178648.08</v>
      </c>
      <c r="I143" s="293"/>
      <c r="J143" s="296"/>
      <c r="K143" s="314">
        <v>2.1</v>
      </c>
      <c r="L143" s="297"/>
      <c r="M143" s="281">
        <v>39650</v>
      </c>
      <c r="N143" s="157" t="s">
        <v>405</v>
      </c>
      <c r="O143" s="293"/>
      <c r="P143" s="294"/>
      <c r="Q143" s="293"/>
      <c r="R143" s="293"/>
    </row>
    <row r="144" spans="1:18" s="118" customFormat="1" ht="53.25" customHeight="1" x14ac:dyDescent="0.25">
      <c r="A144" s="293">
        <v>71</v>
      </c>
      <c r="B144" s="293" t="s">
        <v>750</v>
      </c>
      <c r="C144" s="360" t="s">
        <v>575</v>
      </c>
      <c r="D144" s="360" t="s">
        <v>576</v>
      </c>
      <c r="E144" s="360" t="s">
        <v>574</v>
      </c>
      <c r="F144" s="359" t="s">
        <v>47</v>
      </c>
      <c r="G144" s="293"/>
      <c r="H144" s="294">
        <v>21229.1</v>
      </c>
      <c r="I144" s="293"/>
      <c r="J144" s="296"/>
      <c r="K144" s="314">
        <v>2.15</v>
      </c>
      <c r="L144" s="297"/>
      <c r="M144" s="281">
        <v>39650</v>
      </c>
      <c r="N144" s="157" t="s">
        <v>405</v>
      </c>
      <c r="O144" s="293"/>
      <c r="P144" s="294"/>
      <c r="Q144" s="293"/>
      <c r="R144" s="293"/>
    </row>
    <row r="145" spans="1:20" s="118" customFormat="1" ht="53.25" customHeight="1" x14ac:dyDescent="0.25">
      <c r="A145" s="293">
        <v>72</v>
      </c>
      <c r="B145" s="293" t="s">
        <v>751</v>
      </c>
      <c r="C145" s="360" t="s">
        <v>578</v>
      </c>
      <c r="D145" s="360" t="s">
        <v>579</v>
      </c>
      <c r="E145" s="360" t="s">
        <v>577</v>
      </c>
      <c r="F145" s="359" t="s">
        <v>47</v>
      </c>
      <c r="G145" s="293"/>
      <c r="H145" s="294">
        <v>21229.1</v>
      </c>
      <c r="I145" s="293"/>
      <c r="J145" s="296"/>
      <c r="K145" s="314">
        <v>2</v>
      </c>
      <c r="L145" s="297"/>
      <c r="M145" s="281">
        <v>39650</v>
      </c>
      <c r="N145" s="157" t="s">
        <v>405</v>
      </c>
      <c r="O145" s="293"/>
      <c r="P145" s="294"/>
      <c r="Q145" s="293"/>
      <c r="R145" s="293"/>
    </row>
    <row r="146" spans="1:20" s="118" customFormat="1" ht="53.25" customHeight="1" x14ac:dyDescent="0.25">
      <c r="A146" s="293">
        <v>73</v>
      </c>
      <c r="B146" s="293" t="s">
        <v>752</v>
      </c>
      <c r="C146" s="360" t="s">
        <v>581</v>
      </c>
      <c r="D146" s="360" t="s">
        <v>582</v>
      </c>
      <c r="E146" s="360" t="s">
        <v>580</v>
      </c>
      <c r="F146" s="359" t="s">
        <v>47</v>
      </c>
      <c r="G146" s="293"/>
      <c r="H146" s="294">
        <f>3715.09+1270792</f>
        <v>1274507.0900000001</v>
      </c>
      <c r="I146" s="293"/>
      <c r="J146" s="296"/>
      <c r="K146" s="314">
        <v>0.85</v>
      </c>
      <c r="L146" s="297"/>
      <c r="M146" s="281">
        <v>39650</v>
      </c>
      <c r="N146" s="157" t="s">
        <v>405</v>
      </c>
      <c r="O146" s="293"/>
      <c r="P146" s="294"/>
      <c r="Q146" s="293"/>
      <c r="R146" s="293"/>
    </row>
    <row r="147" spans="1:20" s="118" customFormat="1" ht="53.25" customHeight="1" x14ac:dyDescent="0.25">
      <c r="A147" s="293">
        <v>74</v>
      </c>
      <c r="B147" s="293" t="s">
        <v>753</v>
      </c>
      <c r="C147" s="360" t="s">
        <v>584</v>
      </c>
      <c r="D147" s="360" t="s">
        <v>585</v>
      </c>
      <c r="E147" s="360" t="s">
        <v>583</v>
      </c>
      <c r="F147" s="359" t="s">
        <v>47</v>
      </c>
      <c r="G147" s="293"/>
      <c r="H147" s="294">
        <v>8491.64</v>
      </c>
      <c r="I147" s="293"/>
      <c r="J147" s="296"/>
      <c r="K147" s="314">
        <v>0.8</v>
      </c>
      <c r="L147" s="297"/>
      <c r="M147" s="281">
        <v>39650</v>
      </c>
      <c r="N147" s="157" t="s">
        <v>405</v>
      </c>
      <c r="O147" s="293"/>
      <c r="P147" s="294"/>
      <c r="Q147" s="293"/>
      <c r="R147" s="293"/>
      <c r="T147" s="283"/>
    </row>
    <row r="148" spans="1:20" s="118" customFormat="1" ht="53.25" customHeight="1" x14ac:dyDescent="0.25">
      <c r="A148" s="293">
        <v>75</v>
      </c>
      <c r="B148" s="293" t="s">
        <v>754</v>
      </c>
      <c r="C148" s="360" t="s">
        <v>587</v>
      </c>
      <c r="D148" s="360" t="s">
        <v>588</v>
      </c>
      <c r="E148" s="360" t="s">
        <v>586</v>
      </c>
      <c r="F148" s="359" t="s">
        <v>47</v>
      </c>
      <c r="G148" s="293"/>
      <c r="H148" s="294">
        <v>114870.37</v>
      </c>
      <c r="I148" s="293"/>
      <c r="J148" s="296"/>
      <c r="K148" s="314">
        <v>2.1</v>
      </c>
      <c r="L148" s="297"/>
      <c r="M148" s="281">
        <v>39650</v>
      </c>
      <c r="N148" s="157" t="s">
        <v>405</v>
      </c>
      <c r="O148" s="293"/>
      <c r="P148" s="294"/>
      <c r="Q148" s="293"/>
      <c r="R148" s="293"/>
    </row>
    <row r="149" spans="1:20" s="118" customFormat="1" ht="53.25" customHeight="1" x14ac:dyDescent="0.25">
      <c r="A149" s="293">
        <v>76</v>
      </c>
      <c r="B149" s="293" t="s">
        <v>755</v>
      </c>
      <c r="C149" s="360" t="s">
        <v>590</v>
      </c>
      <c r="D149" s="360" t="s">
        <v>591</v>
      </c>
      <c r="E149" s="360" t="s">
        <v>589</v>
      </c>
      <c r="F149" s="359" t="s">
        <v>47</v>
      </c>
      <c r="G149" s="293"/>
      <c r="H149" s="294">
        <v>14896.45</v>
      </c>
      <c r="I149" s="293"/>
      <c r="J149" s="296"/>
      <c r="K149" s="314">
        <v>0.6</v>
      </c>
      <c r="L149" s="297"/>
      <c r="M149" s="281">
        <v>39650</v>
      </c>
      <c r="N149" s="157" t="s">
        <v>405</v>
      </c>
      <c r="O149" s="293"/>
      <c r="P149" s="294"/>
      <c r="Q149" s="293"/>
      <c r="R149" s="293"/>
    </row>
    <row r="150" spans="1:20" s="118" customFormat="1" ht="53.25" customHeight="1" x14ac:dyDescent="0.25">
      <c r="A150" s="293">
        <v>77</v>
      </c>
      <c r="B150" s="293" t="s">
        <v>756</v>
      </c>
      <c r="C150" s="360" t="s">
        <v>593</v>
      </c>
      <c r="D150" s="360" t="s">
        <v>594</v>
      </c>
      <c r="E150" s="360" t="s">
        <v>592</v>
      </c>
      <c r="F150" s="359" t="s">
        <v>47</v>
      </c>
      <c r="G150" s="293"/>
      <c r="H150" s="294">
        <v>430106.45</v>
      </c>
      <c r="I150" s="293"/>
      <c r="J150" s="296"/>
      <c r="K150" s="314">
        <v>0.75</v>
      </c>
      <c r="L150" s="297"/>
      <c r="M150" s="281">
        <v>39650</v>
      </c>
      <c r="N150" s="157" t="s">
        <v>405</v>
      </c>
      <c r="O150" s="293"/>
      <c r="P150" s="294"/>
      <c r="Q150" s="293"/>
      <c r="R150" s="293"/>
    </row>
    <row r="151" spans="1:20" s="118" customFormat="1" ht="53.25" customHeight="1" x14ac:dyDescent="0.25">
      <c r="A151" s="293">
        <v>78</v>
      </c>
      <c r="B151" s="293" t="s">
        <v>757</v>
      </c>
      <c r="C151" s="360" t="s">
        <v>596</v>
      </c>
      <c r="D151" s="360" t="s">
        <v>597</v>
      </c>
      <c r="E151" s="360" t="s">
        <v>595</v>
      </c>
      <c r="F151" s="359" t="s">
        <v>47</v>
      </c>
      <c r="G151" s="293"/>
      <c r="H151" s="294">
        <v>7808.06</v>
      </c>
      <c r="I151" s="293"/>
      <c r="J151" s="296"/>
      <c r="K151" s="314">
        <v>0.6</v>
      </c>
      <c r="L151" s="297"/>
      <c r="M151" s="281">
        <v>39650</v>
      </c>
      <c r="N151" s="157" t="s">
        <v>405</v>
      </c>
      <c r="O151" s="293"/>
      <c r="P151" s="294"/>
      <c r="Q151" s="293"/>
      <c r="R151" s="293"/>
    </row>
    <row r="152" spans="1:20" s="118" customFormat="1" ht="53.25" customHeight="1" x14ac:dyDescent="0.25">
      <c r="A152" s="293">
        <v>79</v>
      </c>
      <c r="B152" s="293" t="s">
        <v>758</v>
      </c>
      <c r="C152" s="360" t="s">
        <v>599</v>
      </c>
      <c r="D152" s="360" t="s">
        <v>115</v>
      </c>
      <c r="E152" s="360" t="s">
        <v>598</v>
      </c>
      <c r="F152" s="359" t="s">
        <v>47</v>
      </c>
      <c r="G152" s="293"/>
      <c r="H152" s="294">
        <v>11712.08</v>
      </c>
      <c r="I152" s="293"/>
      <c r="J152" s="296"/>
      <c r="K152" s="314">
        <v>0.3</v>
      </c>
      <c r="L152" s="297"/>
      <c r="M152" s="281">
        <v>39650</v>
      </c>
      <c r="N152" s="157" t="s">
        <v>405</v>
      </c>
      <c r="O152" s="293"/>
      <c r="P152" s="294"/>
      <c r="Q152" s="293"/>
      <c r="R152" s="293"/>
    </row>
    <row r="153" spans="1:20" s="118" customFormat="1" ht="53.25" customHeight="1" x14ac:dyDescent="0.25">
      <c r="A153" s="293">
        <v>80</v>
      </c>
      <c r="B153" s="293" t="s">
        <v>759</v>
      </c>
      <c r="C153" s="360" t="s">
        <v>601</v>
      </c>
      <c r="D153" s="360" t="s">
        <v>602</v>
      </c>
      <c r="E153" s="360" t="s">
        <v>600</v>
      </c>
      <c r="F153" s="359" t="s">
        <v>47</v>
      </c>
      <c r="G153" s="293"/>
      <c r="H153" s="294">
        <v>1</v>
      </c>
      <c r="I153" s="293"/>
      <c r="J153" s="296"/>
      <c r="K153" s="314">
        <v>0.3</v>
      </c>
      <c r="L153" s="297"/>
      <c r="M153" s="281">
        <v>39650</v>
      </c>
      <c r="N153" s="157" t="s">
        <v>405</v>
      </c>
      <c r="O153" s="293"/>
      <c r="P153" s="294"/>
      <c r="Q153" s="293"/>
      <c r="R153" s="293"/>
    </row>
    <row r="154" spans="1:20" s="118" customFormat="1" ht="53.25" customHeight="1" x14ac:dyDescent="0.25">
      <c r="A154" s="293">
        <v>81</v>
      </c>
      <c r="B154" s="293" t="s">
        <v>760</v>
      </c>
      <c r="C154" s="360" t="s">
        <v>569</v>
      </c>
      <c r="D154" s="360" t="s">
        <v>604</v>
      </c>
      <c r="E154" s="360" t="s">
        <v>603</v>
      </c>
      <c r="F154" s="359" t="s">
        <v>47</v>
      </c>
      <c r="G154" s="293"/>
      <c r="H154" s="294">
        <v>1</v>
      </c>
      <c r="I154" s="293"/>
      <c r="J154" s="296"/>
      <c r="K154" s="314">
        <v>0.2</v>
      </c>
      <c r="L154" s="297"/>
      <c r="M154" s="281">
        <v>39650</v>
      </c>
      <c r="N154" s="157" t="s">
        <v>405</v>
      </c>
      <c r="O154" s="293"/>
      <c r="P154" s="294"/>
      <c r="Q154" s="293"/>
      <c r="R154" s="293"/>
    </row>
    <row r="155" spans="1:20" s="118" customFormat="1" ht="53.25" customHeight="1" x14ac:dyDescent="0.25">
      <c r="A155" s="293">
        <v>82</v>
      </c>
      <c r="B155" s="293" t="s">
        <v>761</v>
      </c>
      <c r="C155" s="360" t="s">
        <v>413</v>
      </c>
      <c r="D155" s="360" t="s">
        <v>606</v>
      </c>
      <c r="E155" s="360" t="s">
        <v>605</v>
      </c>
      <c r="F155" s="359" t="s">
        <v>47</v>
      </c>
      <c r="G155" s="293"/>
      <c r="H155" s="294">
        <v>392521</v>
      </c>
      <c r="I155" s="293"/>
      <c r="J155" s="296"/>
      <c r="K155" s="314">
        <v>0.5</v>
      </c>
      <c r="L155" s="297"/>
      <c r="M155" s="281">
        <v>39650</v>
      </c>
      <c r="N155" s="157" t="s">
        <v>405</v>
      </c>
      <c r="O155" s="293"/>
      <c r="P155" s="294"/>
      <c r="Q155" s="293"/>
      <c r="R155" s="293"/>
    </row>
    <row r="156" spans="1:20" s="118" customFormat="1" ht="53.25" customHeight="1" x14ac:dyDescent="0.25">
      <c r="A156" s="293">
        <v>83</v>
      </c>
      <c r="B156" s="293" t="s">
        <v>762</v>
      </c>
      <c r="C156" s="360" t="s">
        <v>601</v>
      </c>
      <c r="D156" s="360" t="s">
        <v>608</v>
      </c>
      <c r="E156" s="360" t="s">
        <v>607</v>
      </c>
      <c r="F156" s="359" t="s">
        <v>47</v>
      </c>
      <c r="G156" s="293"/>
      <c r="H156" s="294">
        <v>1</v>
      </c>
      <c r="I156" s="293"/>
      <c r="J156" s="296"/>
      <c r="K156" s="314">
        <v>0.3</v>
      </c>
      <c r="L156" s="297"/>
      <c r="M156" s="281">
        <v>39650</v>
      </c>
      <c r="N156" s="157" t="s">
        <v>405</v>
      </c>
      <c r="O156" s="293"/>
      <c r="P156" s="294"/>
      <c r="Q156" s="293"/>
      <c r="R156" s="293"/>
      <c r="T156" s="283"/>
    </row>
    <row r="157" spans="1:20" s="118" customFormat="1" ht="53.25" customHeight="1" x14ac:dyDescent="0.25">
      <c r="A157" s="293">
        <v>84</v>
      </c>
      <c r="B157" s="293" t="s">
        <v>763</v>
      </c>
      <c r="C157" s="360" t="s">
        <v>601</v>
      </c>
      <c r="D157" s="360" t="s">
        <v>610</v>
      </c>
      <c r="E157" s="360" t="s">
        <v>609</v>
      </c>
      <c r="F157" s="359" t="s">
        <v>47</v>
      </c>
      <c r="G157" s="293"/>
      <c r="H157" s="294">
        <v>1</v>
      </c>
      <c r="I157" s="293"/>
      <c r="J157" s="296"/>
      <c r="K157" s="314">
        <v>0.3</v>
      </c>
      <c r="L157" s="297"/>
      <c r="M157" s="281">
        <v>39650</v>
      </c>
      <c r="N157" s="157" t="s">
        <v>405</v>
      </c>
      <c r="O157" s="293"/>
      <c r="P157" s="294"/>
      <c r="Q157" s="293"/>
      <c r="R157" s="293"/>
    </row>
    <row r="158" spans="1:20" s="118" customFormat="1" ht="53.25" customHeight="1" x14ac:dyDescent="0.25">
      <c r="A158" s="293">
        <v>85</v>
      </c>
      <c r="B158" s="293" t="s">
        <v>764</v>
      </c>
      <c r="C158" s="360" t="s">
        <v>413</v>
      </c>
      <c r="D158" s="360" t="s">
        <v>612</v>
      </c>
      <c r="E158" s="360" t="s">
        <v>611</v>
      </c>
      <c r="F158" s="359" t="s">
        <v>47</v>
      </c>
      <c r="G158" s="293"/>
      <c r="H158" s="294">
        <v>1</v>
      </c>
      <c r="I158" s="293"/>
      <c r="J158" s="296"/>
      <c r="K158" s="314">
        <v>0.5</v>
      </c>
      <c r="L158" s="297"/>
      <c r="M158" s="281">
        <v>39650</v>
      </c>
      <c r="N158" s="157" t="s">
        <v>405</v>
      </c>
      <c r="O158" s="293"/>
      <c r="P158" s="294"/>
      <c r="Q158" s="293"/>
      <c r="R158" s="293"/>
    </row>
    <row r="159" spans="1:20" s="118" customFormat="1" ht="53.25" customHeight="1" x14ac:dyDescent="0.25">
      <c r="A159" s="293">
        <v>86</v>
      </c>
      <c r="B159" s="293" t="s">
        <v>765</v>
      </c>
      <c r="C159" s="360" t="s">
        <v>614</v>
      </c>
      <c r="D159" s="360" t="s">
        <v>615</v>
      </c>
      <c r="E159" s="360" t="s">
        <v>613</v>
      </c>
      <c r="F159" s="359" t="s">
        <v>47</v>
      </c>
      <c r="G159" s="293"/>
      <c r="H159" s="294">
        <v>1061.46</v>
      </c>
      <c r="I159" s="293"/>
      <c r="J159" s="296"/>
      <c r="K159" s="314">
        <v>0.1</v>
      </c>
      <c r="L159" s="297"/>
      <c r="M159" s="281">
        <v>39650</v>
      </c>
      <c r="N159" s="157" t="s">
        <v>405</v>
      </c>
      <c r="O159" s="293"/>
      <c r="P159" s="294"/>
      <c r="Q159" s="293"/>
      <c r="R159" s="293"/>
    </row>
    <row r="160" spans="1:20" s="118" customFormat="1" ht="53.25" customHeight="1" x14ac:dyDescent="0.25">
      <c r="A160" s="293">
        <v>87</v>
      </c>
      <c r="B160" s="293" t="s">
        <v>766</v>
      </c>
      <c r="C160" s="360" t="s">
        <v>614</v>
      </c>
      <c r="D160" s="360" t="s">
        <v>617</v>
      </c>
      <c r="E160" s="360" t="s">
        <v>616</v>
      </c>
      <c r="F160" s="359" t="s">
        <v>47</v>
      </c>
      <c r="G160" s="293"/>
      <c r="H160" s="294">
        <v>1061.46</v>
      </c>
      <c r="I160" s="293"/>
      <c r="J160" s="296"/>
      <c r="K160" s="314">
        <v>0.1</v>
      </c>
      <c r="L160" s="297"/>
      <c r="M160" s="281">
        <v>39650</v>
      </c>
      <c r="N160" s="157" t="s">
        <v>405</v>
      </c>
      <c r="O160" s="293"/>
      <c r="P160" s="294"/>
      <c r="Q160" s="293"/>
      <c r="R160" s="293"/>
    </row>
    <row r="161" spans="1:18" s="118" customFormat="1" ht="53.25" customHeight="1" x14ac:dyDescent="0.25">
      <c r="A161" s="293">
        <v>88</v>
      </c>
      <c r="B161" s="293" t="s">
        <v>767</v>
      </c>
      <c r="C161" s="360" t="s">
        <v>614</v>
      </c>
      <c r="D161" s="360" t="s">
        <v>619</v>
      </c>
      <c r="E161" s="360" t="s">
        <v>618</v>
      </c>
      <c r="F161" s="359" t="s">
        <v>47</v>
      </c>
      <c r="G161" s="293"/>
      <c r="H161" s="294">
        <v>1061.46</v>
      </c>
      <c r="I161" s="293"/>
      <c r="J161" s="296"/>
      <c r="K161" s="314">
        <v>0.1</v>
      </c>
      <c r="L161" s="297"/>
      <c r="M161" s="281">
        <v>39650</v>
      </c>
      <c r="N161" s="157" t="s">
        <v>405</v>
      </c>
      <c r="O161" s="293"/>
      <c r="P161" s="294"/>
      <c r="Q161" s="293"/>
      <c r="R161" s="293"/>
    </row>
    <row r="162" spans="1:18" s="118" customFormat="1" ht="53.25" customHeight="1" x14ac:dyDescent="0.25">
      <c r="A162" s="293">
        <v>89</v>
      </c>
      <c r="B162" s="293" t="s">
        <v>768</v>
      </c>
      <c r="C162" s="328" t="s">
        <v>1392</v>
      </c>
      <c r="D162" s="390" t="s">
        <v>621</v>
      </c>
      <c r="E162" s="360" t="s">
        <v>620</v>
      </c>
      <c r="F162" s="359" t="s">
        <v>47</v>
      </c>
      <c r="G162" s="293"/>
      <c r="H162" s="294">
        <v>23352.01</v>
      </c>
      <c r="I162" s="293"/>
      <c r="J162" s="296"/>
      <c r="K162" s="314"/>
      <c r="L162" s="297"/>
      <c r="M162" s="281">
        <v>39650</v>
      </c>
      <c r="N162" s="157" t="s">
        <v>405</v>
      </c>
      <c r="O162" s="293"/>
      <c r="P162" s="294"/>
      <c r="Q162" s="293"/>
      <c r="R162" s="293"/>
    </row>
    <row r="163" spans="1:18" s="118" customFormat="1" ht="53.25" customHeight="1" x14ac:dyDescent="0.25">
      <c r="A163" s="293"/>
      <c r="B163" s="293"/>
      <c r="C163" s="329" t="s">
        <v>1471</v>
      </c>
      <c r="D163" s="391"/>
      <c r="E163" s="360"/>
      <c r="F163" s="359"/>
      <c r="G163" s="293"/>
      <c r="H163" s="294"/>
      <c r="I163" s="293"/>
      <c r="J163" s="296"/>
      <c r="K163" s="314">
        <v>0.80600000000000005</v>
      </c>
      <c r="L163" s="297"/>
      <c r="M163" s="281"/>
      <c r="N163" s="157"/>
      <c r="O163" s="293"/>
      <c r="P163" s="294"/>
      <c r="Q163" s="293"/>
      <c r="R163" s="293"/>
    </row>
    <row r="164" spans="1:18" s="118" customFormat="1" ht="53.25" customHeight="1" x14ac:dyDescent="0.25">
      <c r="A164" s="293"/>
      <c r="B164" s="293"/>
      <c r="C164" s="329" t="s">
        <v>1472</v>
      </c>
      <c r="D164" s="392"/>
      <c r="E164" s="360"/>
      <c r="F164" s="359"/>
      <c r="G164" s="293"/>
      <c r="H164" s="294"/>
      <c r="I164" s="293"/>
      <c r="J164" s="296"/>
      <c r="K164" s="314"/>
      <c r="L164" s="297"/>
      <c r="M164" s="281"/>
      <c r="N164" s="157"/>
      <c r="O164" s="293"/>
      <c r="P164" s="294"/>
      <c r="Q164" s="293"/>
      <c r="R164" s="293"/>
    </row>
    <row r="165" spans="1:18" s="118" customFormat="1" ht="53.25" customHeight="1" x14ac:dyDescent="0.25">
      <c r="A165" s="293">
        <v>90</v>
      </c>
      <c r="B165" s="293" t="s">
        <v>769</v>
      </c>
      <c r="C165" s="360" t="s">
        <v>623</v>
      </c>
      <c r="D165" s="360" t="s">
        <v>624</v>
      </c>
      <c r="E165" s="360" t="s">
        <v>622</v>
      </c>
      <c r="F165" s="359" t="s">
        <v>47</v>
      </c>
      <c r="G165" s="293"/>
      <c r="H165" s="294">
        <v>8491.64</v>
      </c>
      <c r="I165" s="293"/>
      <c r="J165" s="296"/>
      <c r="K165" s="314">
        <v>0.8</v>
      </c>
      <c r="L165" s="297"/>
      <c r="M165" s="281">
        <v>39650</v>
      </c>
      <c r="N165" s="157" t="s">
        <v>405</v>
      </c>
      <c r="O165" s="293"/>
      <c r="P165" s="294"/>
      <c r="Q165" s="293"/>
      <c r="R165" s="293"/>
    </row>
    <row r="166" spans="1:18" s="118" customFormat="1" ht="53.25" customHeight="1" x14ac:dyDescent="0.25">
      <c r="A166" s="293">
        <v>91</v>
      </c>
      <c r="B166" s="293" t="s">
        <v>770</v>
      </c>
      <c r="C166" s="328" t="s">
        <v>1392</v>
      </c>
      <c r="D166" s="390" t="s">
        <v>626</v>
      </c>
      <c r="E166" s="360" t="s">
        <v>625</v>
      </c>
      <c r="F166" s="359" t="s">
        <v>47</v>
      </c>
      <c r="G166" s="293"/>
      <c r="H166" s="294">
        <v>32635.47</v>
      </c>
      <c r="I166" s="293"/>
      <c r="J166" s="296"/>
      <c r="K166" s="314"/>
      <c r="L166" s="297"/>
      <c r="M166" s="281">
        <v>39650</v>
      </c>
      <c r="N166" s="157" t="s">
        <v>405</v>
      </c>
      <c r="O166" s="293"/>
      <c r="P166" s="294"/>
      <c r="Q166" s="293"/>
      <c r="R166" s="293"/>
    </row>
    <row r="167" spans="1:18" s="118" customFormat="1" ht="53.25" customHeight="1" x14ac:dyDescent="0.25">
      <c r="A167" s="293"/>
      <c r="B167" s="293"/>
      <c r="C167" s="329" t="s">
        <v>1469</v>
      </c>
      <c r="D167" s="391"/>
      <c r="E167" s="360"/>
      <c r="F167" s="359"/>
      <c r="G167" s="293"/>
      <c r="H167" s="294"/>
      <c r="I167" s="293"/>
      <c r="J167" s="296"/>
      <c r="K167" s="314">
        <v>0.48699999999999999</v>
      </c>
      <c r="L167" s="297"/>
      <c r="M167" s="281"/>
      <c r="N167" s="157"/>
      <c r="O167" s="293"/>
      <c r="P167" s="294"/>
      <c r="Q167" s="293"/>
      <c r="R167" s="293"/>
    </row>
    <row r="168" spans="1:18" s="118" customFormat="1" ht="53.25" customHeight="1" x14ac:dyDescent="0.25">
      <c r="A168" s="293"/>
      <c r="B168" s="293"/>
      <c r="C168" s="329" t="s">
        <v>1470</v>
      </c>
      <c r="D168" s="392"/>
      <c r="E168" s="360"/>
      <c r="F168" s="359"/>
      <c r="G168" s="293"/>
      <c r="H168" s="294"/>
      <c r="I168" s="293"/>
      <c r="J168" s="296"/>
      <c r="K168" s="314"/>
      <c r="L168" s="297"/>
      <c r="M168" s="281"/>
      <c r="N168" s="157"/>
      <c r="O168" s="293"/>
      <c r="P168" s="294"/>
      <c r="Q168" s="293"/>
      <c r="R168" s="293"/>
    </row>
    <row r="169" spans="1:18" s="118" customFormat="1" ht="53.25" customHeight="1" x14ac:dyDescent="0.25">
      <c r="A169" s="293">
        <v>92</v>
      </c>
      <c r="B169" s="293" t="s">
        <v>771</v>
      </c>
      <c r="C169" s="360" t="s">
        <v>1392</v>
      </c>
      <c r="D169" s="390" t="s">
        <v>628</v>
      </c>
      <c r="E169" s="360" t="s">
        <v>627</v>
      </c>
      <c r="F169" s="359" t="s">
        <v>47</v>
      </c>
      <c r="G169" s="293"/>
      <c r="H169" s="294">
        <v>27328.19</v>
      </c>
      <c r="I169" s="293"/>
      <c r="J169" s="296"/>
      <c r="K169" s="314"/>
      <c r="L169" s="297"/>
      <c r="M169" s="281">
        <v>39650</v>
      </c>
      <c r="N169" s="157" t="s">
        <v>405</v>
      </c>
      <c r="O169" s="293"/>
      <c r="P169" s="294"/>
      <c r="Q169" s="293"/>
      <c r="R169" s="293"/>
    </row>
    <row r="170" spans="1:18" s="118" customFormat="1" ht="53.25" customHeight="1" x14ac:dyDescent="0.25">
      <c r="A170" s="293"/>
      <c r="B170" s="293"/>
      <c r="C170" s="360" t="s">
        <v>1467</v>
      </c>
      <c r="D170" s="391"/>
      <c r="E170" s="360"/>
      <c r="F170" s="359"/>
      <c r="G170" s="293"/>
      <c r="H170" s="294"/>
      <c r="I170" s="293"/>
      <c r="J170" s="296"/>
      <c r="K170" s="314">
        <v>0.52100000000000002</v>
      </c>
      <c r="L170" s="297"/>
      <c r="M170" s="281"/>
      <c r="N170" s="157"/>
      <c r="O170" s="293"/>
      <c r="P170" s="294"/>
      <c r="Q170" s="293"/>
      <c r="R170" s="293"/>
    </row>
    <row r="171" spans="1:18" s="118" customFormat="1" ht="53.25" customHeight="1" x14ac:dyDescent="0.25">
      <c r="A171" s="293"/>
      <c r="B171" s="293"/>
      <c r="C171" s="360" t="s">
        <v>1468</v>
      </c>
      <c r="D171" s="392"/>
      <c r="E171" s="360"/>
      <c r="F171" s="359"/>
      <c r="G171" s="293"/>
      <c r="H171" s="294"/>
      <c r="I171" s="293"/>
      <c r="J171" s="296"/>
      <c r="K171" s="314"/>
      <c r="L171" s="297"/>
      <c r="M171" s="281"/>
      <c r="N171" s="157"/>
      <c r="O171" s="293"/>
      <c r="P171" s="294"/>
      <c r="Q171" s="293"/>
      <c r="R171" s="293"/>
    </row>
    <row r="172" spans="1:18" s="118" customFormat="1" ht="53.25" customHeight="1" x14ac:dyDescent="0.25">
      <c r="A172" s="293">
        <v>93</v>
      </c>
      <c r="B172" s="293" t="s">
        <v>772</v>
      </c>
      <c r="C172" s="328" t="s">
        <v>1466</v>
      </c>
      <c r="D172" s="360" t="s">
        <v>630</v>
      </c>
      <c r="E172" s="360" t="s">
        <v>629</v>
      </c>
      <c r="F172" s="359" t="s">
        <v>47</v>
      </c>
      <c r="G172" s="293"/>
      <c r="H172" s="294">
        <v>11712.08</v>
      </c>
      <c r="I172" s="293"/>
      <c r="J172" s="296"/>
      <c r="K172" s="314">
        <v>1.1060000000000001</v>
      </c>
      <c r="L172" s="297"/>
      <c r="M172" s="281">
        <v>39650</v>
      </c>
      <c r="N172" s="157" t="s">
        <v>405</v>
      </c>
      <c r="O172" s="293"/>
      <c r="P172" s="294"/>
      <c r="Q172" s="293"/>
      <c r="R172" s="293"/>
    </row>
    <row r="173" spans="1:18" s="118" customFormat="1" ht="53.25" customHeight="1" x14ac:dyDescent="0.25">
      <c r="A173" s="293">
        <v>94</v>
      </c>
      <c r="B173" s="293" t="s">
        <v>773</v>
      </c>
      <c r="C173" s="328" t="s">
        <v>1465</v>
      </c>
      <c r="D173" s="360" t="s">
        <v>632</v>
      </c>
      <c r="E173" s="360" t="s">
        <v>631</v>
      </c>
      <c r="F173" s="359" t="s">
        <v>47</v>
      </c>
      <c r="G173" s="293"/>
      <c r="H173" s="294">
        <v>1</v>
      </c>
      <c r="I173" s="293"/>
      <c r="J173" s="296"/>
      <c r="K173" s="314">
        <v>0.35</v>
      </c>
      <c r="L173" s="297"/>
      <c r="M173" s="281">
        <v>39650</v>
      </c>
      <c r="N173" s="157" t="s">
        <v>405</v>
      </c>
      <c r="O173" s="293"/>
      <c r="P173" s="294"/>
      <c r="Q173" s="293"/>
      <c r="R173" s="293"/>
    </row>
    <row r="174" spans="1:18" s="118" customFormat="1" ht="53.25" customHeight="1" x14ac:dyDescent="0.25">
      <c r="A174" s="293">
        <v>95</v>
      </c>
      <c r="B174" s="293" t="s">
        <v>774</v>
      </c>
      <c r="C174" s="328" t="s">
        <v>1464</v>
      </c>
      <c r="D174" s="360" t="s">
        <v>634</v>
      </c>
      <c r="E174" s="360" t="s">
        <v>633</v>
      </c>
      <c r="F174" s="359" t="s">
        <v>47</v>
      </c>
      <c r="G174" s="293"/>
      <c r="H174" s="294">
        <v>1</v>
      </c>
      <c r="I174" s="293"/>
      <c r="J174" s="296"/>
      <c r="K174" s="314">
        <v>0.106</v>
      </c>
      <c r="L174" s="297"/>
      <c r="M174" s="281">
        <v>39650</v>
      </c>
      <c r="N174" s="157" t="s">
        <v>405</v>
      </c>
      <c r="O174" s="293"/>
      <c r="P174" s="294"/>
      <c r="Q174" s="293"/>
      <c r="R174" s="293"/>
    </row>
    <row r="175" spans="1:18" s="118" customFormat="1" ht="53.25" customHeight="1" x14ac:dyDescent="0.25">
      <c r="A175" s="293">
        <v>96</v>
      </c>
      <c r="B175" s="293" t="s">
        <v>775</v>
      </c>
      <c r="C175" s="360" t="s">
        <v>1392</v>
      </c>
      <c r="D175" s="390" t="s">
        <v>636</v>
      </c>
      <c r="E175" s="360" t="s">
        <v>635</v>
      </c>
      <c r="F175" s="359" t="s">
        <v>47</v>
      </c>
      <c r="G175" s="293"/>
      <c r="H175" s="296">
        <v>3904.03</v>
      </c>
      <c r="I175" s="293"/>
      <c r="J175" s="296"/>
      <c r="K175" s="314"/>
      <c r="L175" s="297"/>
      <c r="M175" s="281">
        <v>39650</v>
      </c>
      <c r="N175" s="157" t="s">
        <v>405</v>
      </c>
      <c r="O175" s="293"/>
      <c r="P175" s="294"/>
      <c r="Q175" s="293"/>
      <c r="R175" s="293"/>
    </row>
    <row r="176" spans="1:18" s="118" customFormat="1" ht="53.25" customHeight="1" x14ac:dyDescent="0.25">
      <c r="A176" s="293"/>
      <c r="B176" s="293"/>
      <c r="C176" s="360" t="s">
        <v>1462</v>
      </c>
      <c r="D176" s="391"/>
      <c r="E176" s="360"/>
      <c r="F176" s="359" t="s">
        <v>47</v>
      </c>
      <c r="G176" s="293"/>
      <c r="H176" s="296"/>
      <c r="I176" s="293"/>
      <c r="J176" s="296"/>
      <c r="K176" s="314">
        <v>0.317</v>
      </c>
      <c r="L176" s="297"/>
      <c r="M176" s="281"/>
      <c r="N176" s="157"/>
      <c r="O176" s="293"/>
      <c r="P176" s="294"/>
      <c r="Q176" s="293"/>
      <c r="R176" s="293"/>
    </row>
    <row r="177" spans="1:18" s="118" customFormat="1" ht="53.25" customHeight="1" x14ac:dyDescent="0.25">
      <c r="A177" s="293"/>
      <c r="B177" s="293"/>
      <c r="C177" s="360" t="s">
        <v>1463</v>
      </c>
      <c r="D177" s="392"/>
      <c r="E177" s="360"/>
      <c r="F177" s="359" t="s">
        <v>47</v>
      </c>
      <c r="G177" s="293"/>
      <c r="H177" s="296"/>
      <c r="I177" s="293"/>
      <c r="J177" s="296"/>
      <c r="K177" s="314"/>
      <c r="L177" s="297"/>
      <c r="M177" s="281"/>
      <c r="N177" s="157"/>
      <c r="O177" s="293"/>
      <c r="P177" s="294"/>
      <c r="Q177" s="293"/>
      <c r="R177" s="293"/>
    </row>
    <row r="178" spans="1:18" s="118" customFormat="1" ht="53.25" customHeight="1" x14ac:dyDescent="0.25">
      <c r="A178" s="293">
        <v>97</v>
      </c>
      <c r="B178" s="293" t="s">
        <v>776</v>
      </c>
      <c r="C178" s="360" t="s">
        <v>1461</v>
      </c>
      <c r="D178" s="360" t="s">
        <v>638</v>
      </c>
      <c r="E178" s="360" t="s">
        <v>637</v>
      </c>
      <c r="F178" s="359" t="s">
        <v>47</v>
      </c>
      <c r="G178" s="293"/>
      <c r="H178" s="296">
        <v>1592.19</v>
      </c>
      <c r="I178" s="293"/>
      <c r="J178" s="296"/>
      <c r="K178" s="314">
        <v>0.21099999999999999</v>
      </c>
      <c r="L178" s="299"/>
      <c r="M178" s="281">
        <v>39650</v>
      </c>
      <c r="N178" s="157" t="s">
        <v>405</v>
      </c>
      <c r="O178" s="293"/>
      <c r="P178" s="294"/>
      <c r="Q178" s="293"/>
      <c r="R178" s="293"/>
    </row>
    <row r="179" spans="1:18" s="118" customFormat="1" ht="53.25" customHeight="1" x14ac:dyDescent="0.25">
      <c r="A179" s="293">
        <v>98</v>
      </c>
      <c r="B179" s="293" t="s">
        <v>777</v>
      </c>
      <c r="C179" s="360" t="s">
        <v>1392</v>
      </c>
      <c r="D179" s="390" t="s">
        <v>640</v>
      </c>
      <c r="E179" s="360" t="s">
        <v>639</v>
      </c>
      <c r="F179" s="359" t="s">
        <v>47</v>
      </c>
      <c r="G179" s="293"/>
      <c r="H179" s="296">
        <v>57934.25</v>
      </c>
      <c r="I179" s="293"/>
      <c r="J179" s="296"/>
      <c r="K179" s="314"/>
      <c r="L179" s="299"/>
      <c r="M179" s="281">
        <v>39650</v>
      </c>
      <c r="N179" s="157" t="s">
        <v>405</v>
      </c>
      <c r="O179" s="293"/>
      <c r="P179" s="294"/>
      <c r="Q179" s="293"/>
      <c r="R179" s="293"/>
    </row>
    <row r="180" spans="1:18" s="118" customFormat="1" ht="53.25" customHeight="1" x14ac:dyDescent="0.25">
      <c r="A180" s="293"/>
      <c r="B180" s="293"/>
      <c r="C180" s="360" t="s">
        <v>1459</v>
      </c>
      <c r="D180" s="391"/>
      <c r="E180" s="360"/>
      <c r="F180" s="359"/>
      <c r="G180" s="293"/>
      <c r="H180" s="296"/>
      <c r="I180" s="293"/>
      <c r="J180" s="296"/>
      <c r="K180" s="314">
        <v>0.58499999999999996</v>
      </c>
      <c r="L180" s="299"/>
      <c r="M180" s="281"/>
      <c r="N180" s="157"/>
      <c r="O180" s="293"/>
      <c r="P180" s="294"/>
      <c r="Q180" s="293"/>
      <c r="R180" s="293"/>
    </row>
    <row r="181" spans="1:18" s="118" customFormat="1" ht="53.25" customHeight="1" x14ac:dyDescent="0.25">
      <c r="A181" s="293"/>
      <c r="B181" s="293"/>
      <c r="C181" s="360" t="s">
        <v>1460</v>
      </c>
      <c r="D181" s="392"/>
      <c r="E181" s="360"/>
      <c r="F181" s="359"/>
      <c r="G181" s="293"/>
      <c r="H181" s="296"/>
      <c r="I181" s="293"/>
      <c r="J181" s="296"/>
      <c r="K181" s="314"/>
      <c r="L181" s="299"/>
      <c r="M181" s="281"/>
      <c r="N181" s="157"/>
      <c r="O181" s="293"/>
      <c r="P181" s="294"/>
      <c r="Q181" s="293"/>
      <c r="R181" s="293"/>
    </row>
    <row r="182" spans="1:18" s="118" customFormat="1" ht="66.75" customHeight="1" x14ac:dyDescent="0.25">
      <c r="A182" s="293">
        <v>99</v>
      </c>
      <c r="B182" s="293" t="s">
        <v>778</v>
      </c>
      <c r="C182" s="360" t="s">
        <v>1458</v>
      </c>
      <c r="D182" s="360" t="s">
        <v>642</v>
      </c>
      <c r="E182" s="360" t="s">
        <v>641</v>
      </c>
      <c r="F182" s="359" t="s">
        <v>47</v>
      </c>
      <c r="G182" s="293"/>
      <c r="H182" s="296">
        <v>15616.11</v>
      </c>
      <c r="I182" s="293"/>
      <c r="J182" s="296"/>
      <c r="K182" s="314">
        <v>0.23</v>
      </c>
      <c r="L182" s="299"/>
      <c r="M182" s="281">
        <v>39650</v>
      </c>
      <c r="N182" s="157" t="s">
        <v>405</v>
      </c>
      <c r="O182" s="293"/>
      <c r="P182" s="294"/>
      <c r="Q182" s="293"/>
      <c r="R182" s="293"/>
    </row>
    <row r="183" spans="1:18" s="118" customFormat="1" ht="68.25" customHeight="1" x14ac:dyDescent="0.25">
      <c r="A183" s="293">
        <v>100</v>
      </c>
      <c r="B183" s="293" t="s">
        <v>779</v>
      </c>
      <c r="C183" s="328" t="s">
        <v>1480</v>
      </c>
      <c r="D183" s="360" t="s">
        <v>644</v>
      </c>
      <c r="E183" s="360" t="s">
        <v>643</v>
      </c>
      <c r="F183" s="359" t="s">
        <v>47</v>
      </c>
      <c r="G183" s="293"/>
      <c r="H183" s="296">
        <v>9553.1</v>
      </c>
      <c r="I183" s="293"/>
      <c r="J183" s="296"/>
      <c r="K183" s="314">
        <v>0.45700000000000002</v>
      </c>
      <c r="L183" s="299"/>
      <c r="M183" s="281">
        <v>39650</v>
      </c>
      <c r="N183" s="157" t="s">
        <v>405</v>
      </c>
      <c r="O183" s="293"/>
      <c r="P183" s="294"/>
      <c r="Q183" s="293"/>
      <c r="R183" s="293"/>
    </row>
    <row r="184" spans="1:18" s="118" customFormat="1" ht="70.5" customHeight="1" x14ac:dyDescent="0.25">
      <c r="A184" s="293">
        <v>101</v>
      </c>
      <c r="B184" s="293" t="s">
        <v>780</v>
      </c>
      <c r="C184" s="328" t="s">
        <v>1479</v>
      </c>
      <c r="D184" s="360" t="s">
        <v>646</v>
      </c>
      <c r="E184" s="360" t="s">
        <v>645</v>
      </c>
      <c r="F184" s="359" t="s">
        <v>47</v>
      </c>
      <c r="G184" s="293"/>
      <c r="H184" s="296">
        <v>3184.37</v>
      </c>
      <c r="I184" s="293"/>
      <c r="J184" s="296"/>
      <c r="K184" s="314">
        <v>0.23</v>
      </c>
      <c r="L184" s="299"/>
      <c r="M184" s="281">
        <v>39650</v>
      </c>
      <c r="N184" s="157" t="s">
        <v>405</v>
      </c>
      <c r="O184" s="293"/>
      <c r="P184" s="294"/>
      <c r="Q184" s="293"/>
      <c r="R184" s="293"/>
    </row>
    <row r="185" spans="1:18" s="118" customFormat="1" ht="53.25" customHeight="1" x14ac:dyDescent="0.25">
      <c r="A185" s="293">
        <v>102</v>
      </c>
      <c r="B185" s="293" t="s">
        <v>781</v>
      </c>
      <c r="C185" s="328" t="s">
        <v>1473</v>
      </c>
      <c r="D185" s="360" t="s">
        <v>648</v>
      </c>
      <c r="E185" s="360" t="s">
        <v>647</v>
      </c>
      <c r="F185" s="359" t="s">
        <v>47</v>
      </c>
      <c r="G185" s="293"/>
      <c r="H185" s="296">
        <v>1</v>
      </c>
      <c r="I185" s="293"/>
      <c r="J185" s="296"/>
      <c r="K185" s="314">
        <v>0.73599999999999999</v>
      </c>
      <c r="L185" s="299"/>
      <c r="M185" s="281">
        <v>39650</v>
      </c>
      <c r="N185" s="157" t="s">
        <v>405</v>
      </c>
      <c r="O185" s="293"/>
      <c r="P185" s="294"/>
      <c r="Q185" s="293"/>
      <c r="R185" s="293"/>
    </row>
    <row r="186" spans="1:18" s="118" customFormat="1" ht="60" customHeight="1" x14ac:dyDescent="0.25">
      <c r="A186" s="293">
        <v>103</v>
      </c>
      <c r="B186" s="293" t="s">
        <v>782</v>
      </c>
      <c r="C186" s="328" t="s">
        <v>1478</v>
      </c>
      <c r="D186" s="360" t="s">
        <v>650</v>
      </c>
      <c r="E186" s="360" t="s">
        <v>649</v>
      </c>
      <c r="F186" s="359" t="s">
        <v>47</v>
      </c>
      <c r="G186" s="293"/>
      <c r="H186" s="296">
        <v>1</v>
      </c>
      <c r="I186" s="293"/>
      <c r="J186" s="296"/>
      <c r="K186" s="314">
        <v>0.16500000000000001</v>
      </c>
      <c r="L186" s="299"/>
      <c r="M186" s="281">
        <v>39650</v>
      </c>
      <c r="N186" s="157" t="s">
        <v>405</v>
      </c>
      <c r="O186" s="293"/>
      <c r="P186" s="294"/>
      <c r="Q186" s="293"/>
      <c r="R186" s="293"/>
    </row>
    <row r="187" spans="1:18" s="118" customFormat="1" ht="66" customHeight="1" x14ac:dyDescent="0.25">
      <c r="A187" s="293">
        <v>104</v>
      </c>
      <c r="B187" s="293" t="s">
        <v>783</v>
      </c>
      <c r="C187" s="328" t="s">
        <v>1477</v>
      </c>
      <c r="D187" s="360" t="s">
        <v>652</v>
      </c>
      <c r="E187" s="360" t="s">
        <v>651</v>
      </c>
      <c r="F187" s="359" t="s">
        <v>47</v>
      </c>
      <c r="G187" s="293"/>
      <c r="H187" s="296">
        <v>2122.91</v>
      </c>
      <c r="I187" s="293"/>
      <c r="J187" s="296"/>
      <c r="K187" s="314">
        <v>0.26400000000000001</v>
      </c>
      <c r="L187" s="299"/>
      <c r="M187" s="281">
        <v>39650</v>
      </c>
      <c r="N187" s="157" t="s">
        <v>405</v>
      </c>
      <c r="O187" s="293"/>
      <c r="P187" s="294"/>
      <c r="Q187" s="293"/>
      <c r="R187" s="293"/>
    </row>
    <row r="188" spans="1:18" s="118" customFormat="1" ht="53.25" customHeight="1" x14ac:dyDescent="0.25">
      <c r="A188" s="293">
        <v>105</v>
      </c>
      <c r="B188" s="293" t="s">
        <v>784</v>
      </c>
      <c r="C188" s="328" t="s">
        <v>1476</v>
      </c>
      <c r="D188" s="360" t="s">
        <v>654</v>
      </c>
      <c r="E188" s="360" t="s">
        <v>653</v>
      </c>
      <c r="F188" s="359" t="s">
        <v>47</v>
      </c>
      <c r="G188" s="293"/>
      <c r="H188" s="296">
        <v>1061.46</v>
      </c>
      <c r="I188" s="293"/>
      <c r="J188" s="296"/>
      <c r="K188" s="314">
        <v>0.13400000000000001</v>
      </c>
      <c r="L188" s="299"/>
      <c r="M188" s="281">
        <v>39650</v>
      </c>
      <c r="N188" s="157" t="s">
        <v>405</v>
      </c>
      <c r="O188" s="293"/>
      <c r="P188" s="294"/>
      <c r="Q188" s="293"/>
      <c r="R188" s="293"/>
    </row>
    <row r="189" spans="1:18" s="118" customFormat="1" ht="53.25" customHeight="1" x14ac:dyDescent="0.25">
      <c r="A189" s="293">
        <v>106</v>
      </c>
      <c r="B189" s="293" t="s">
        <v>785</v>
      </c>
      <c r="C189" s="328" t="s">
        <v>1392</v>
      </c>
      <c r="D189" s="390" t="s">
        <v>656</v>
      </c>
      <c r="E189" s="360" t="s">
        <v>655</v>
      </c>
      <c r="F189" s="359" t="s">
        <v>47</v>
      </c>
      <c r="G189" s="293"/>
      <c r="H189" s="296">
        <v>14896.45</v>
      </c>
      <c r="I189" s="293"/>
      <c r="J189" s="296"/>
      <c r="K189" s="314">
        <v>0.24099999999999999</v>
      </c>
      <c r="L189" s="299"/>
      <c r="M189" s="281">
        <v>39650</v>
      </c>
      <c r="N189" s="157" t="s">
        <v>405</v>
      </c>
      <c r="O189" s="293"/>
      <c r="P189" s="294"/>
      <c r="Q189" s="293"/>
      <c r="R189" s="293"/>
    </row>
    <row r="190" spans="1:18" s="118" customFormat="1" ht="53.25" customHeight="1" x14ac:dyDescent="0.25">
      <c r="A190" s="293"/>
      <c r="B190" s="293"/>
      <c r="C190" s="329" t="s">
        <v>1474</v>
      </c>
      <c r="D190" s="391"/>
      <c r="E190" s="360"/>
      <c r="F190" s="359" t="s">
        <v>47</v>
      </c>
      <c r="G190" s="293"/>
      <c r="H190" s="296"/>
      <c r="I190" s="293"/>
      <c r="J190" s="296"/>
      <c r="K190" s="314"/>
      <c r="L190" s="299"/>
      <c r="M190" s="281"/>
      <c r="N190" s="157"/>
      <c r="O190" s="293"/>
      <c r="P190" s="294"/>
      <c r="Q190" s="293"/>
      <c r="R190" s="293"/>
    </row>
    <row r="191" spans="1:18" s="118" customFormat="1" ht="53.25" customHeight="1" x14ac:dyDescent="0.25">
      <c r="A191" s="293"/>
      <c r="B191" s="293"/>
      <c r="C191" s="329" t="s">
        <v>1475</v>
      </c>
      <c r="D191" s="392"/>
      <c r="E191" s="360"/>
      <c r="F191" s="359" t="s">
        <v>47</v>
      </c>
      <c r="G191" s="293"/>
      <c r="H191" s="296"/>
      <c r="I191" s="293"/>
      <c r="J191" s="296"/>
      <c r="K191" s="314"/>
      <c r="L191" s="299"/>
      <c r="M191" s="281"/>
      <c r="N191" s="157"/>
      <c r="O191" s="293"/>
      <c r="P191" s="294"/>
      <c r="Q191" s="293"/>
      <c r="R191" s="293"/>
    </row>
    <row r="192" spans="1:18" s="118" customFormat="1" ht="53.25" customHeight="1" x14ac:dyDescent="0.25">
      <c r="A192" s="293">
        <v>107</v>
      </c>
      <c r="B192" s="293" t="s">
        <v>786</v>
      </c>
      <c r="C192" s="360" t="s">
        <v>658</v>
      </c>
      <c r="D192" s="360" t="s">
        <v>659</v>
      </c>
      <c r="E192" s="360" t="s">
        <v>657</v>
      </c>
      <c r="F192" s="359" t="s">
        <v>47</v>
      </c>
      <c r="G192" s="293"/>
      <c r="H192" s="296">
        <v>3184.37</v>
      </c>
      <c r="I192" s="293"/>
      <c r="J192" s="296"/>
      <c r="K192" s="314">
        <v>0.3</v>
      </c>
      <c r="L192" s="299"/>
      <c r="M192" s="281">
        <v>39650</v>
      </c>
      <c r="N192" s="157" t="s">
        <v>405</v>
      </c>
      <c r="O192" s="293"/>
      <c r="P192" s="294"/>
      <c r="Q192" s="293"/>
      <c r="R192" s="293"/>
    </row>
    <row r="193" spans="1:19" s="118" customFormat="1" ht="53.25" customHeight="1" x14ac:dyDescent="0.25">
      <c r="A193" s="293">
        <v>108</v>
      </c>
      <c r="B193" s="293" t="s">
        <v>787</v>
      </c>
      <c r="C193" s="360" t="s">
        <v>661</v>
      </c>
      <c r="D193" s="360" t="s">
        <v>662</v>
      </c>
      <c r="E193" s="360" t="s">
        <v>660</v>
      </c>
      <c r="F193" s="359" t="s">
        <v>47</v>
      </c>
      <c r="G193" s="293"/>
      <c r="H193" s="296">
        <v>9553.1</v>
      </c>
      <c r="I193" s="293"/>
      <c r="J193" s="296"/>
      <c r="K193" s="314">
        <v>0.9</v>
      </c>
      <c r="L193" s="299"/>
      <c r="M193" s="281">
        <v>39650</v>
      </c>
      <c r="N193" s="157" t="s">
        <v>405</v>
      </c>
      <c r="O193" s="293"/>
      <c r="P193" s="294"/>
      <c r="Q193" s="293"/>
      <c r="R193" s="293"/>
    </row>
    <row r="194" spans="1:19" s="118" customFormat="1" ht="53.25" customHeight="1" x14ac:dyDescent="0.25">
      <c r="A194" s="293">
        <v>109</v>
      </c>
      <c r="B194" s="293" t="s">
        <v>788</v>
      </c>
      <c r="C194" s="360" t="s">
        <v>614</v>
      </c>
      <c r="D194" s="360" t="s">
        <v>664</v>
      </c>
      <c r="E194" s="360" t="s">
        <v>663</v>
      </c>
      <c r="F194" s="359" t="s">
        <v>47</v>
      </c>
      <c r="G194" s="293"/>
      <c r="H194" s="296">
        <v>1061.46</v>
      </c>
      <c r="I194" s="293"/>
      <c r="J194" s="296"/>
      <c r="K194" s="314">
        <v>0.1</v>
      </c>
      <c r="L194" s="299"/>
      <c r="M194" s="281">
        <v>39650</v>
      </c>
      <c r="N194" s="157" t="s">
        <v>405</v>
      </c>
      <c r="O194" s="293"/>
      <c r="P194" s="294"/>
      <c r="Q194" s="293"/>
      <c r="R194" s="293"/>
    </row>
    <row r="195" spans="1:19" s="118" customFormat="1" ht="53.25" customHeight="1" x14ac:dyDescent="0.25">
      <c r="A195" s="293">
        <v>110</v>
      </c>
      <c r="B195" s="293" t="s">
        <v>789</v>
      </c>
      <c r="C195" s="360" t="s">
        <v>666</v>
      </c>
      <c r="D195" s="360" t="s">
        <v>667</v>
      </c>
      <c r="E195" s="360" t="s">
        <v>665</v>
      </c>
      <c r="F195" s="359" t="s">
        <v>47</v>
      </c>
      <c r="G195" s="293"/>
      <c r="H195" s="296">
        <v>530.73</v>
      </c>
      <c r="I195" s="293"/>
      <c r="J195" s="296"/>
      <c r="K195" s="314">
        <v>0.05</v>
      </c>
      <c r="L195" s="299"/>
      <c r="M195" s="281">
        <v>39650</v>
      </c>
      <c r="N195" s="157" t="s">
        <v>405</v>
      </c>
      <c r="O195" s="293"/>
      <c r="P195" s="294"/>
      <c r="Q195" s="293"/>
      <c r="R195" s="293"/>
    </row>
    <row r="196" spans="1:19" s="118" customFormat="1" ht="53.25" customHeight="1" x14ac:dyDescent="0.25">
      <c r="A196" s="293">
        <v>111</v>
      </c>
      <c r="B196" s="293" t="s">
        <v>790</v>
      </c>
      <c r="C196" s="360" t="s">
        <v>566</v>
      </c>
      <c r="D196" s="360" t="s">
        <v>669</v>
      </c>
      <c r="E196" s="360" t="s">
        <v>668</v>
      </c>
      <c r="F196" s="359" t="s">
        <v>47</v>
      </c>
      <c r="G196" s="293"/>
      <c r="H196" s="294">
        <v>1</v>
      </c>
      <c r="I196" s="293"/>
      <c r="J196" s="296"/>
      <c r="K196" s="314">
        <v>0.15</v>
      </c>
      <c r="L196" s="299"/>
      <c r="M196" s="281">
        <v>39650</v>
      </c>
      <c r="N196" s="157" t="s">
        <v>405</v>
      </c>
      <c r="O196" s="293"/>
      <c r="P196" s="294"/>
      <c r="Q196" s="293"/>
      <c r="R196" s="293"/>
    </row>
    <row r="197" spans="1:19" s="118" customFormat="1" ht="53.25" customHeight="1" x14ac:dyDescent="0.25">
      <c r="A197" s="293">
        <v>112</v>
      </c>
      <c r="B197" s="293" t="s">
        <v>791</v>
      </c>
      <c r="C197" s="360" t="s">
        <v>1392</v>
      </c>
      <c r="D197" s="389" t="s">
        <v>671</v>
      </c>
      <c r="E197" s="360" t="s">
        <v>670</v>
      </c>
      <c r="F197" s="359" t="s">
        <v>47</v>
      </c>
      <c r="G197" s="293"/>
      <c r="H197" s="294">
        <v>32904.92</v>
      </c>
      <c r="I197" s="293"/>
      <c r="J197" s="296"/>
      <c r="K197" s="314"/>
      <c r="L197" s="297"/>
      <c r="M197" s="281">
        <v>39650</v>
      </c>
      <c r="N197" s="157" t="s">
        <v>405</v>
      </c>
      <c r="O197" s="293"/>
      <c r="P197" s="294"/>
      <c r="Q197" s="293"/>
      <c r="R197" s="293"/>
    </row>
    <row r="198" spans="1:19" s="118" customFormat="1" ht="53.25" customHeight="1" x14ac:dyDescent="0.25">
      <c r="A198" s="293"/>
      <c r="B198" s="293"/>
      <c r="C198" s="360" t="s">
        <v>1451</v>
      </c>
      <c r="D198" s="389"/>
      <c r="E198" s="361"/>
      <c r="F198" s="359" t="s">
        <v>47</v>
      </c>
      <c r="G198" s="293"/>
      <c r="H198" s="294"/>
      <c r="I198" s="293"/>
      <c r="J198" s="296"/>
      <c r="K198" s="314">
        <v>0.78300000000000003</v>
      </c>
      <c r="L198" s="297"/>
      <c r="M198" s="281"/>
      <c r="N198" s="157"/>
      <c r="O198" s="293"/>
      <c r="P198" s="294"/>
      <c r="Q198" s="293"/>
      <c r="R198" s="293"/>
    </row>
    <row r="199" spans="1:19" s="118" customFormat="1" ht="53.25" customHeight="1" x14ac:dyDescent="0.25">
      <c r="A199" s="293"/>
      <c r="B199" s="293"/>
      <c r="C199" s="360" t="s">
        <v>1452</v>
      </c>
      <c r="D199" s="389"/>
      <c r="E199" s="361"/>
      <c r="F199" s="359" t="s">
        <v>47</v>
      </c>
      <c r="G199" s="293"/>
      <c r="H199" s="294"/>
      <c r="I199" s="293"/>
      <c r="J199" s="296"/>
      <c r="K199" s="314"/>
      <c r="L199" s="297"/>
      <c r="M199" s="281"/>
      <c r="N199" s="157"/>
      <c r="O199" s="293"/>
      <c r="P199" s="294"/>
      <c r="Q199" s="293"/>
      <c r="R199" s="293"/>
    </row>
    <row r="200" spans="1:19" s="118" customFormat="1" ht="53.25" customHeight="1" x14ac:dyDescent="0.25">
      <c r="A200" s="293">
        <v>113</v>
      </c>
      <c r="B200" s="293" t="s">
        <v>793</v>
      </c>
      <c r="C200" s="361" t="s">
        <v>673</v>
      </c>
      <c r="D200" s="361" t="s">
        <v>674</v>
      </c>
      <c r="E200" s="361" t="s">
        <v>672</v>
      </c>
      <c r="F200" s="359" t="s">
        <v>47</v>
      </c>
      <c r="G200" s="293"/>
      <c r="H200" s="294">
        <v>1</v>
      </c>
      <c r="I200" s="293"/>
      <c r="J200" s="296"/>
      <c r="K200" s="314">
        <v>1.4159999999999999</v>
      </c>
      <c r="L200" s="297"/>
      <c r="M200" s="281">
        <v>41001</v>
      </c>
      <c r="N200" s="157" t="s">
        <v>675</v>
      </c>
      <c r="O200" s="293"/>
      <c r="P200" s="294"/>
      <c r="Q200" s="293"/>
      <c r="R200" s="293"/>
    </row>
    <row r="201" spans="1:19" s="118" customFormat="1" ht="83.25" customHeight="1" x14ac:dyDescent="0.25">
      <c r="A201" s="293">
        <v>114</v>
      </c>
      <c r="B201" s="293" t="s">
        <v>792</v>
      </c>
      <c r="C201" s="360" t="s">
        <v>1525</v>
      </c>
      <c r="D201" s="360" t="s">
        <v>677</v>
      </c>
      <c r="E201" s="360" t="s">
        <v>676</v>
      </c>
      <c r="F201" s="359" t="s">
        <v>47</v>
      </c>
      <c r="G201" s="293"/>
      <c r="H201" s="294">
        <v>790042.47</v>
      </c>
      <c r="I201" s="294">
        <f>H201-416773.21</f>
        <v>373269.25999999995</v>
      </c>
      <c r="J201" s="296"/>
      <c r="K201" s="314">
        <f>0.485+0.735</f>
        <v>1.22</v>
      </c>
      <c r="L201" s="297"/>
      <c r="M201" s="281">
        <v>39650</v>
      </c>
      <c r="N201" s="158" t="s">
        <v>678</v>
      </c>
      <c r="O201" s="293"/>
      <c r="P201" s="294"/>
      <c r="Q201" s="293"/>
      <c r="R201" s="293"/>
    </row>
    <row r="202" spans="1:19" s="118" customFormat="1" ht="51" x14ac:dyDescent="0.25">
      <c r="A202" s="293">
        <v>115</v>
      </c>
      <c r="B202" s="326" t="s">
        <v>1323</v>
      </c>
      <c r="C202" s="360" t="s">
        <v>1482</v>
      </c>
      <c r="D202" s="360" t="s">
        <v>1324</v>
      </c>
      <c r="E202" s="360"/>
      <c r="F202" s="359" t="s">
        <v>47</v>
      </c>
      <c r="G202" s="293"/>
      <c r="H202" s="294">
        <v>1</v>
      </c>
      <c r="I202" s="294"/>
      <c r="J202" s="296"/>
      <c r="K202" s="330"/>
      <c r="L202" s="305"/>
      <c r="M202" s="281"/>
      <c r="N202" s="158" t="s">
        <v>1325</v>
      </c>
      <c r="O202" s="293"/>
      <c r="P202" s="294"/>
      <c r="Q202" s="293"/>
      <c r="R202" s="293"/>
    </row>
    <row r="203" spans="1:19" s="118" customFormat="1" ht="15.75" x14ac:dyDescent="0.25">
      <c r="A203" s="286"/>
      <c r="B203" s="286"/>
      <c r="C203" s="287"/>
      <c r="D203" s="287"/>
      <c r="E203" s="119"/>
      <c r="F203" s="288"/>
      <c r="G203" s="286"/>
      <c r="H203" s="289"/>
      <c r="I203" s="289"/>
      <c r="J203" s="120"/>
      <c r="K203" s="317"/>
      <c r="L203" s="290"/>
      <c r="M203" s="291"/>
      <c r="N203" s="292"/>
      <c r="O203" s="286"/>
      <c r="P203" s="289"/>
      <c r="Q203" s="286"/>
      <c r="R203" s="286"/>
    </row>
    <row r="204" spans="1:19" x14ac:dyDescent="0.25">
      <c r="A204" s="119"/>
      <c r="B204" s="119"/>
      <c r="C204" s="119"/>
      <c r="D204" s="119"/>
      <c r="E204" s="119"/>
      <c r="F204" s="119"/>
      <c r="G204" s="122"/>
      <c r="H204" s="176"/>
      <c r="I204" s="176"/>
      <c r="J204" s="123"/>
      <c r="K204" s="318"/>
      <c r="L204" s="123"/>
    </row>
    <row r="205" spans="1:19" s="351" customFormat="1" ht="30" x14ac:dyDescent="0.25">
      <c r="A205" s="346"/>
      <c r="B205" s="347"/>
      <c r="C205" s="346"/>
      <c r="D205" s="348"/>
      <c r="E205" s="346"/>
      <c r="F205" s="346"/>
      <c r="G205" s="349"/>
      <c r="H205" s="346"/>
      <c r="I205" s="346"/>
      <c r="J205" s="176"/>
      <c r="K205" s="350"/>
      <c r="Q205" s="352"/>
      <c r="R205" s="353"/>
      <c r="S205" s="353"/>
    </row>
    <row r="206" spans="1:19" ht="30.75" x14ac:dyDescent="0.25">
      <c r="A206" s="119"/>
      <c r="B206" s="309"/>
      <c r="C206" s="119"/>
      <c r="D206" s="119"/>
      <c r="E206" s="310"/>
      <c r="F206" s="310"/>
      <c r="G206" s="122"/>
      <c r="H206" s="119"/>
      <c r="J206" s="120"/>
      <c r="K206" s="317"/>
      <c r="M206" s="309"/>
    </row>
    <row r="207" spans="1:19" ht="57" customHeight="1" x14ac:dyDescent="0.25">
      <c r="A207" s="119"/>
      <c r="B207" s="119"/>
      <c r="C207" s="119"/>
      <c r="D207" s="119"/>
      <c r="E207" s="119"/>
      <c r="F207" s="119"/>
      <c r="G207" s="122"/>
      <c r="H207" s="119"/>
      <c r="I207" s="119"/>
      <c r="J207" s="120"/>
      <c r="K207" s="317"/>
      <c r="N207" s="125"/>
    </row>
    <row r="208" spans="1:19" x14ac:dyDescent="0.25">
      <c r="A208" s="119"/>
      <c r="B208" s="119"/>
      <c r="C208" s="119"/>
      <c r="D208" s="119"/>
      <c r="E208" s="119"/>
      <c r="F208" s="119"/>
      <c r="G208" s="122"/>
      <c r="H208" s="119"/>
      <c r="I208" s="119"/>
      <c r="J208" s="120"/>
      <c r="K208" s="317"/>
    </row>
    <row r="209" spans="1:11" x14ac:dyDescent="0.25">
      <c r="A209" s="119"/>
      <c r="B209" s="119"/>
      <c r="C209" s="119"/>
      <c r="D209" s="119"/>
      <c r="E209" s="119"/>
      <c r="F209" s="119"/>
      <c r="G209" s="122"/>
      <c r="H209" s="119"/>
      <c r="I209" s="119"/>
      <c r="J209" s="120"/>
      <c r="K209" s="317"/>
    </row>
    <row r="210" spans="1:11" x14ac:dyDescent="0.25">
      <c r="A210" s="119"/>
      <c r="B210" s="119"/>
      <c r="C210" s="119"/>
      <c r="D210" s="119"/>
      <c r="E210" s="119"/>
      <c r="F210" s="119"/>
      <c r="G210" s="122"/>
      <c r="H210" s="119"/>
      <c r="I210" s="119"/>
      <c r="J210" s="120"/>
      <c r="K210" s="317"/>
    </row>
    <row r="211" spans="1:11" x14ac:dyDescent="0.25">
      <c r="A211" s="119"/>
      <c r="B211" s="119"/>
      <c r="C211" s="119"/>
      <c r="D211" s="119"/>
      <c r="E211" s="119"/>
      <c r="F211" s="119"/>
      <c r="G211" s="122"/>
      <c r="H211" s="119"/>
      <c r="I211" s="119"/>
      <c r="J211" s="120"/>
      <c r="K211" s="317"/>
    </row>
    <row r="212" spans="1:11" x14ac:dyDescent="0.25">
      <c r="C212" s="119"/>
      <c r="D212" s="119"/>
      <c r="G212" s="122"/>
      <c r="H212" s="119"/>
      <c r="I212" s="119"/>
      <c r="J212" s="120"/>
      <c r="K212" s="317"/>
    </row>
    <row r="213" spans="1:11" x14ac:dyDescent="0.25">
      <c r="G213" s="126"/>
    </row>
  </sheetData>
  <autoFilter ref="A5:R204"/>
  <mergeCells count="41">
    <mergeCell ref="D17:D19"/>
    <mergeCell ref="D133:D135"/>
    <mergeCell ref="D127:D129"/>
    <mergeCell ref="D81:D83"/>
    <mergeCell ref="D20:D22"/>
    <mergeCell ref="D59:D61"/>
    <mergeCell ref="D52:D54"/>
    <mergeCell ref="D100:D102"/>
    <mergeCell ref="D77:D79"/>
    <mergeCell ref="D30:D32"/>
    <mergeCell ref="D120:D122"/>
    <mergeCell ref="D123:D126"/>
    <mergeCell ref="A2:L2"/>
    <mergeCell ref="A3:L3"/>
    <mergeCell ref="D115:D117"/>
    <mergeCell ref="D14:D16"/>
    <mergeCell ref="D33:D35"/>
    <mergeCell ref="D109:D111"/>
    <mergeCell ref="D87:D89"/>
    <mergeCell ref="D97:D99"/>
    <mergeCell ref="D39:D41"/>
    <mergeCell ref="D84:D86"/>
    <mergeCell ref="D94:D96"/>
    <mergeCell ref="D112:D114"/>
    <mergeCell ref="D91:D93"/>
    <mergeCell ref="D73:D75"/>
    <mergeCell ref="D62:D64"/>
    <mergeCell ref="D65:D67"/>
    <mergeCell ref="D197:D199"/>
    <mergeCell ref="D42:D44"/>
    <mergeCell ref="D106:D108"/>
    <mergeCell ref="D27:D29"/>
    <mergeCell ref="D179:D181"/>
    <mergeCell ref="D175:D177"/>
    <mergeCell ref="D169:D171"/>
    <mergeCell ref="D166:D168"/>
    <mergeCell ref="D162:D164"/>
    <mergeCell ref="D189:D191"/>
    <mergeCell ref="D130:D132"/>
    <mergeCell ref="D47:D50"/>
    <mergeCell ref="D137:D140"/>
  </mergeCells>
  <pageMargins left="0.98425196850393704" right="0.59055118110236227" top="0.78740157480314965" bottom="0.59055118110236227" header="0.31496062992125984" footer="0.31496062992125984"/>
  <pageSetup paperSize="9" scale="36" fitToHeight="0" orientation="landscape" r:id="rId1"/>
  <colBreaks count="1" manualBreakCount="1">
    <brk id="16"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2</vt:i4>
      </vt:variant>
    </vt:vector>
  </HeadingPairs>
  <TitlesOfParts>
    <vt:vector size="8" baseType="lpstr">
      <vt:lpstr>Недвижимость</vt:lpstr>
      <vt:lpstr>Особо ценное</vt:lpstr>
      <vt:lpstr>МУП, МУ</vt:lpstr>
      <vt:lpstr>ЗУ </vt:lpstr>
      <vt:lpstr>акции, доли</vt:lpstr>
      <vt:lpstr>дороги 2020</vt:lpstr>
      <vt:lpstr>'ЗУ '!Область_печати</vt:lpstr>
      <vt:lpstr>'МУП, МУ'!Область_печати</vt:lpstr>
    </vt:vector>
  </TitlesOfParts>
  <Company>Администрация МО Динской район</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user119</dc:creator>
  <cp:lastModifiedBy>Земельный отдел</cp:lastModifiedBy>
  <cp:lastPrinted>2021-04-14T11:24:22Z</cp:lastPrinted>
  <dcterms:created xsi:type="dcterms:W3CDTF">2012-06-29T09:55:37Z</dcterms:created>
  <dcterms:modified xsi:type="dcterms:W3CDTF">2021-04-14T11:32:32Z</dcterms:modified>
</cp:coreProperties>
</file>