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00" firstSheet="2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<sst xmlns="http://schemas.openxmlformats.org/spreadsheetml/2006/main" count="1898" uniqueCount="765">
  <si>
    <t>ПРИЛОЖЕНИЕ  № 1</t>
  </si>
  <si>
    <t>к   решению Совета Нововеличковского сельского поселения Динского района                                                                            от _________________ № ___________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</si>
  <si>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</si>
  <si>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</si>
  <si>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</si>
  <si>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</si>
  <si>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</si>
  <si>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</si>
  <si>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</si>
  <si>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</si>
  <si>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</si>
  <si>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</si>
  <si>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</si>
  <si>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</si>
  <si>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</si>
  <si>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</si>
  <si>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</si>
  <si>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</si>
  <si>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</si>
  <si>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</si>
  <si>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</si>
  <si>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</si>
  <si>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</si>
  <si>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</si>
  <si>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</si>
  <si>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</si>
  <si>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</si>
  <si>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</si>
  <si>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Российсой Федерации</t>
  </si>
  <si>
    <t>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</si>
  <si>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</si>
  <si>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</si>
  <si>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</si>
  <si>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</si>
  <si>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</si>
  <si>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</si>
  <si>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</si>
  <si>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</si>
  <si>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</si>
  <si>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</si>
  <si>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</si>
  <si>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</si>
  <si>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</si>
  <si>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</si>
  <si>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</si>
  <si>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</si>
  <si>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</si>
  <si>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</si>
  <si>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</si>
  <si>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</si>
  <si>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</si>
  <si>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</si>
  <si>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Доходы от денежных взысканий</t>
  </si>
  <si>
    <t>1 16 10100 01 0000 140</t>
  </si>
  <si>
    <t>Доходы от денежных взысканий (штрафов), поступающих в счет погашения задолженности, облразовавшейся до 01 января 2020 года, подлежащие зачислению в бюджет муниципального образования по нормативам, действовавшим в 2020 году</t>
  </si>
  <si>
    <t>1 16 10123 01 0000 140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</si>
  <si>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</si>
  <si>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</si>
  <si>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</si>
  <si>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</si>
  <si>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</si>
  <si>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</si>
  <si>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</si>
  <si>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</si>
  <si>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</si>
  <si>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</si>
  <si>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сосбственности сельских поселений  ( за исключением имущества муниципальных бюджетных и автономных учреждений , а так же имущества муниципальных унитарных предприятий, в том числе казеных)</t>
  </si>
  <si>
    <t>1 11 09045 10 0000 120</t>
  </si>
  <si>
    <t>Прочие доходы от компенсации затарт</t>
  </si>
  <si>
    <t>1 13 00000 00 0000 000</t>
  </si>
  <si>
    <t>Прочие доходы от компенсации затрат бюджетов поселений</t>
  </si>
  <si>
    <t>1 13 02995 10 0000 130</t>
  </si>
  <si>
    <t>Доходы от реализации иного имущества, находящегося в собственности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</si>
  <si>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</si>
  <si>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</si>
  <si>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</si>
  <si>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1 14 02053 10 0000 440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</si>
  <si>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</si>
  <si>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</si>
  <si>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</si>
  <si>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</si>
  <si>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Иные штрафы/, неустойки, пени, уплаченные в соответствии с законом или договором в случае неисполнения или ненадлежащего испронения обязательств перед муниципальным органом, (муниципальным учреждением) сельского поселения</t>
  </si>
  <si>
    <t>1 16 07090 10 0000 140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</si>
  <si>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</si>
  <si>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</si>
  <si>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</si>
  <si>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</si>
  <si>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Прочие неналоговые доходы бюджетов сельских поселений</t>
  </si>
  <si>
    <t>1 17 05050 10 0000 180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</si>
  <si>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</si>
  <si>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</si>
  <si>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</si>
  <si>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</si>
  <si>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бюджетной системы Российской Федерации</t>
  </si>
  <si>
    <t xml:space="preserve"> 202 1000 00 00000 150</t>
  </si>
  <si>
    <t>Дотации на выравнивание бюджетной обеспеченности</t>
  </si>
  <si>
    <t>2 02 15001 00 0000 150</t>
  </si>
  <si>
    <t>2 02 15001 10 0000 150</t>
  </si>
  <si>
    <t>Дотации бюджетам сельских поселений на премирование победителей Всероссийского конкурса "Лучшая муниципальная практика"</t>
  </si>
  <si>
    <t>2 02 15399 10 0000 150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</si>
  <si>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</si>
  <si>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</si>
  <si>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Субсидия бюджетам сельских поселений на поддержку отрасли культура</t>
  </si>
  <si>
    <t>2 02 02000 00 0000 151</t>
  </si>
  <si>
    <t>Прочие дотации</t>
  </si>
  <si>
    <t>2 02 19999 00 0000 150</t>
  </si>
  <si>
    <t>Прочие дотации бюджетам поселений</t>
  </si>
  <si>
    <t>2 02 19999 10 0000 150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</si>
  <si>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</si>
  <si>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</si>
  <si>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</si>
  <si>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</si>
  <si>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</si>
  <si>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</si>
  <si>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субсидии</t>
  </si>
  <si>
    <t>2 02 29999 00 0000 150</t>
  </si>
  <si>
    <t>2 02 29999 10 0000 150</t>
  </si>
  <si>
    <t>Субвенции бюджетам субъектов РФ и муниципальным образованиям</t>
  </si>
  <si>
    <t>2 02 30000 00 0000 151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</si>
  <si>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</si>
  <si>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</si>
  <si>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</si>
  <si>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выполнение передаваемых пролномочий субъектов Российской Федерации</t>
  </si>
  <si>
    <t>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</si>
  <si>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</si>
  <si>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</si>
  <si>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Прочие безвозмездные поступления в бюджеты сельских поселений</t>
  </si>
  <si>
    <t>2 07 05030 10 0000 151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</si>
  <si>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</si>
  <si>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</si>
  <si>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</si>
  <si>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</si>
  <si>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</si>
  <si>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</si>
  <si>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2 02 35118 10 0000 150</t>
  </si>
  <si>
    <t>Иные межбюджетные трансферты</t>
  </si>
  <si>
    <t>2 02 40000 00 0000 150</t>
  </si>
  <si>
    <t>Прочие межбюджетные трансферты, передаваемые бюджетам</t>
  </si>
  <si>
    <t>2 02 49999 00 0000 150</t>
  </si>
  <si>
    <t>2 02 49999 10 0000 150</t>
  </si>
  <si>
    <t xml:space="preserve">ПРОЧИЕ БЕЗВОЗМЕЗДНЫЕ ПОСТУПЛЕНИЯ  </t>
  </si>
  <si>
    <t>2 07 00000 00 0000 000</t>
  </si>
  <si>
    <t>2 07 05000 10 0000 150</t>
  </si>
  <si>
    <t>2 07 05030 10 0000 150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</si>
  <si>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</si>
  <si>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</si>
  <si>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</si>
  <si>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</si>
  <si>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</si>
  <si>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</si>
  <si>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</si>
  <si>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</si>
  <si>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Возврат остатков субвенций на осуществление первичного воинсокго учета на территориях, где отсутствуют военные комиссариаты из бюджетов сельских поселений</t>
  </si>
  <si>
    <t>2 19 35118 10 0000 151</t>
  </si>
  <si>
    <t>Начальник отдела финансов и муниципальных закупок</t>
  </si>
  <si>
    <t>Н.Н.Вуймина</t>
  </si>
  <si>
    <t>ПРИЛОЖЕНИЕ № 2</t>
  </si>
  <si>
    <t xml:space="preserve">к   решению Совета Нововеличковского сельского поселения Динского района                                                                           от _______________ № ___________                                                            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</si>
  <si>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</si>
  <si>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</si>
  <si>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Уточненный план на 2022 год</t>
  </si>
  <si>
    <t>Факт 2022 год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</si>
  <si>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</si>
  <si>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</si>
  <si>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</si>
  <si>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</si>
  <si>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</si>
  <si>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</si>
  <si>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109 04050 10 0000 110</t>
  </si>
  <si>
    <t>1 11 05025 10 0000 120</t>
  </si>
  <si>
    <t>Доходы от денежных взысканий (штрафов)</t>
  </si>
  <si>
    <t>1 16 10100 00 0000 140</t>
  </si>
  <si>
    <t>Доходы от денежных взысканий (штрафов), постцупающих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2020 году</t>
  </si>
  <si>
    <t>Прочие доходы от компенсации затрат</t>
  </si>
  <si>
    <t xml:space="preserve">Доходы от реализации иного имущества, нгаходящегося в собственности </t>
  </si>
  <si>
    <t>Иные штрафы, неустойки. пени, уплаченные в соостветствии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</si>
  <si>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</si>
  <si>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</si>
  <si>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</si>
  <si>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2 02 16001 0 0000 150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</si>
  <si>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</si>
  <si>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</si>
  <si>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</si>
  <si>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2 02 25299 10 0000 151</t>
  </si>
  <si>
    <t>Прочие субсидии субсидии поселений</t>
  </si>
  <si>
    <t>2 02 30000 00 0000 150</t>
  </si>
  <si>
    <t>Субвенции бюджетам поселений на выполнение передаваемых полномочий субъектов РФ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</si>
  <si>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</si>
  <si>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</si>
  <si>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</si>
  <si>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 xml:space="preserve">Прочие безвозмездные поступленияв бюджеты сельских поселений 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</si>
  <si>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</si>
  <si>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ПРИЛОЖЕНИЕ № 3</t>
  </si>
  <si>
    <t>к   решению Совета Нововеличковского сельского поселения Динского района                                                                                            от ________________ № ____________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</si>
  <si>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</si>
  <si>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</si>
  <si>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</si>
  <si>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</si>
  <si>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</si>
  <si>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</si>
  <si>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</si>
  <si>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</si>
  <si>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Утверждено на 2022 год</t>
  </si>
  <si>
    <t>Исполнено за 2022 год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</si>
  <si>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</si>
  <si>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</si>
  <si>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</si>
  <si>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</si>
  <si>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</si>
  <si>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</si>
  <si>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</si>
  <si>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</si>
  <si>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</si>
  <si>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</si>
  <si>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</si>
  <si>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</si>
  <si>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</si>
  <si>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</si>
  <si>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</si>
  <si>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</si>
  <si>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</si>
  <si>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</si>
  <si>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</si>
  <si>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</si>
  <si>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</si>
  <si>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</si>
  <si>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</si>
  <si>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</si>
  <si>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</si>
  <si>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</si>
  <si>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</si>
  <si>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</si>
  <si>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</si>
  <si>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</si>
  <si>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</si>
  <si>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</si>
  <si>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</si>
  <si>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</si>
  <si>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</si>
  <si>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</si>
  <si>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880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</si>
  <si>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</si>
  <si>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</si>
  <si>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района</t>
  </si>
  <si>
    <t>11</t>
  </si>
  <si>
    <t>-</t>
  </si>
  <si>
    <t>Резервные средства</t>
  </si>
  <si>
    <t>Другие общегосударственные вопросы</t>
  </si>
  <si>
    <t>13</t>
  </si>
  <si>
    <t>Отдельные мероприятия муниципальной программы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</si>
  <si>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</si>
  <si>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Муниципальная программа "Противодействие коррупции в Нововеличковском сельском поселении Динского района" на 2017-2019 годы</t>
  </si>
  <si>
    <t>1000000000</t>
  </si>
  <si>
    <t>1010000000</t>
  </si>
  <si>
    <t>Расходы на обеспечение деятельности централизованной бухгалтерии</t>
  </si>
  <si>
    <t>Обеспечение деятельности подведомственных учреждений (централизованной бухгалтерии)</t>
  </si>
  <si>
    <t>Иные закупки товаров, работ и услуг для муниципальных нужд</t>
  </si>
  <si>
    <t>Реализация муниципальных функ-ций, связанных с муниципальным управлением</t>
  </si>
  <si>
    <t>Прочие обязательства муниципаль-ного образования</t>
  </si>
  <si>
    <t>Обеспечение хозяйственного обслуживания муниципальных органов</t>
  </si>
  <si>
    <t>Расходы на обеспечение деятельности (оказание услуг) муниципальных учреждений</t>
  </si>
  <si>
    <t>Мероприятия по содержанию и обслуживанию казны Нвовеличковского сельского поселения Динского района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</si>
  <si>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</si>
  <si>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</si>
  <si>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</si>
  <si>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</si>
  <si>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240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</si>
  <si>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</si>
  <si>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</si>
  <si>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</si>
  <si>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</si>
  <si>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</si>
  <si>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09</t>
  </si>
  <si>
    <t>Мероприятия по обеспечению пожарной безопасности</t>
  </si>
  <si>
    <t>051010000</t>
  </si>
  <si>
    <t>Закупка товаров, работ и услуг для обеспечения государственных (муниципальных) нужд</t>
  </si>
  <si>
    <t>0510100000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</si>
  <si>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</si>
  <si>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 2020 год</t>
  </si>
  <si>
    <t>14</t>
  </si>
  <si>
    <t>0500000000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</si>
  <si>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</si>
  <si>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</si>
  <si>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2000000000</t>
  </si>
  <si>
    <t>Мероприятия по профилактике терроризма и экстремизма</t>
  </si>
  <si>
    <t>2010000000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</si>
  <si>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</si>
  <si>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</si>
  <si>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</si>
  <si>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</si>
  <si>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</si>
  <si>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</si>
  <si>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</si>
  <si>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Содержание и ремонт автомобильных дорог общего пользования, в том числе дорог в поселениях</t>
  </si>
  <si>
    <t>Субсидии на капитальный ремонт и ремонт автомобильных дорог общего пользования местного значения</t>
  </si>
  <si>
    <t>09400S2440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</si>
  <si>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</si>
  <si>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</si>
  <si>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</si>
  <si>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</si>
  <si>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</si>
  <si>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</si>
  <si>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</si>
  <si>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</si>
  <si>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</si>
  <si>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</si>
  <si>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</si>
  <si>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</si>
  <si>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</si>
  <si>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Мероприятия по проведению энергетической эффективности"</t>
  </si>
  <si>
    <t> 5</t>
  </si>
  <si>
    <t>Жилищно-коммунальное хозяйство</t>
  </si>
  <si>
    <t>05</t>
  </si>
  <si>
    <t>Коммунальное хозяйство</t>
  </si>
  <si>
    <t>Реализация мероприятий по организации водоснабжения населения по капитальному ремонту водопроводной сети сельского поселения (ГП Краснодарского края «Развитие жилищно-коммунального хозяйства»)</t>
  </si>
  <si>
    <t>10 1 02 S0330</t>
  </si>
  <si>
    <t>Мероприятия программы в области теплоснабжения</t>
  </si>
  <si>
    <t>10 2 01 00000</t>
  </si>
  <si>
    <t>Мероприятия программы в области газоснабжения</t>
  </si>
  <si>
    <t>10 3 01 00000</t>
  </si>
  <si>
    <t xml:space="preserve">Мероприятия программы по осуществлению перехода на другой вид топлива(природный газ) по объекту «Техническое перевооружение котельной №34, по ул.Братской 10 Г , ст.Нововеличковской </t>
  </si>
  <si>
    <t>10 3 02 00000</t>
  </si>
  <si>
    <t>Капитальные вложения в объекты государственной (муниципальной) собственности</t>
  </si>
  <si>
    <t>400</t>
  </si>
  <si>
    <t xml:space="preserve">Мероприятие по организации теплоснабжения населения (техническое перевооружение котельной) </t>
  </si>
  <si>
    <t>10 3 03 00000</t>
  </si>
  <si>
    <t>Реализация мероприятия по организации теплоснабжения населения объекта: «Техническое перевооружение котельной №34, по ул.Братской 10 Г , ст.Нововеличковской (ГП Краснодарского края «Развитие топливно-энергетического комплекса»)</t>
  </si>
  <si>
    <t>10 3 03 S1070</t>
  </si>
  <si>
    <t>Мероприятия в области коммунального хозяйства</t>
  </si>
  <si>
    <t>10 4 00 00000</t>
  </si>
  <si>
    <t>Предоставление субсидий  муниципальным унитарным предприятиям Нововеличковского сельского поселения Динского района в целях оказания финансовой помощи по предупреждению банкротства</t>
  </si>
  <si>
    <t>10 5 01 00000</t>
  </si>
  <si>
    <t>Мероприятия программы по разработке требований к программам комплексного развития СКИ Нововеличковского сельского поселения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</si>
  <si>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</si>
  <si>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</si>
  <si>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</si>
  <si>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</si>
  <si>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</si>
  <si>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</si>
  <si>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</si>
  <si>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</si>
  <si>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</si>
  <si>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11 1 00 00000</t>
  </si>
  <si>
    <t>11 1 01 00000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</si>
  <si>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</si>
  <si>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</si>
  <si>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</si>
  <si>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11 2 01 00000</t>
  </si>
  <si>
    <t>Прочие мероприятия по благоустройству городских округов и поселений</t>
  </si>
  <si>
    <t>11 4 01 00000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</si>
  <si>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</si>
  <si>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</si>
  <si>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11 4 00 62980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</si>
  <si>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</si>
  <si>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</si>
  <si>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</si>
  <si>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</si>
  <si>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</si>
  <si>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</si>
  <si>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</si>
  <si>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</si>
  <si>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 в администрации Нововоеличковского сельского поселения на  2020 год"</t>
  </si>
  <si>
    <t>1200000000</t>
  </si>
  <si>
    <t>1210100000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</si>
  <si>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</si>
  <si>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</si>
  <si>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</si>
  <si>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</si>
  <si>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</si>
  <si>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08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</si>
  <si>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</si>
  <si>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</si>
  <si>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</si>
  <si>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</si>
  <si>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</si>
  <si>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</si>
  <si>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Предоставление субсидий бюджетным, автономным учреждениям и иным некоммерческим организациям</t>
  </si>
  <si>
    <t>600</t>
  </si>
  <si>
    <t>14 1 02 62980</t>
  </si>
  <si>
    <t xml:space="preserve">Приобретение в муниципальную собственность объекта недвижи-мости здания Дома Культуры, находящегося по адресу: Красно-дарский край, Динской район, станица Нововеличковская, ул. Красная,55 </t>
  </si>
  <si>
    <t>14 1 03 00000</t>
  </si>
  <si>
    <t>Развитие общественной инфра-структуры муниципального зна-чения</t>
  </si>
  <si>
    <t>14 1 03 S0470</t>
  </si>
  <si>
    <t>Поддержка муниципальных учреждений культуры (осуществление капитального ремонта внутренних помещений и инженерного обеспечения Дома культуры ст.Нововеличковской)</t>
  </si>
  <si>
    <t>14 2 02 00000</t>
  </si>
  <si>
    <t xml:space="preserve">
14 2 02 S0640
14 2 02 S0640</t>
  </si>
  <si>
    <t>Предоставление субсидий бюджетным, авто-номным учреждениям и иным некоммерческим организациям</t>
  </si>
  <si>
    <t>14 2 02 S0640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</si>
  <si>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</si>
  <si>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</si>
  <si>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</si>
  <si>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</si>
  <si>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</si>
  <si>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</si>
  <si>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</si>
  <si>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</si>
  <si>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</si>
  <si>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</si>
  <si>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</si>
  <si>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 xml:space="preserve">Меропритяие "Сохранение,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значения" </t>
  </si>
  <si>
    <t>1430000000</t>
  </si>
  <si>
    <t>Мероприятия, звязанные с реализацией целевой программы "Увековечивание памяти погибших при защите Отечества на 2019-2024 годы"</t>
  </si>
  <si>
    <t>1440000000</t>
  </si>
  <si>
    <t>Прочая закупка товаров, работ и услуг</t>
  </si>
  <si>
    <t>1440000001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</si>
  <si>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</si>
  <si>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</si>
  <si>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</si>
  <si>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</si>
  <si>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</si>
  <si>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</si>
  <si>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</si>
  <si>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</si>
  <si>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</si>
  <si>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</si>
  <si>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</si>
  <si>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</si>
  <si>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</si>
  <si>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</si>
  <si>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Социальная политика</t>
  </si>
  <si>
    <t>Пенсионное обеспечение</t>
  </si>
  <si>
    <t>Непрограмные расходы</t>
  </si>
  <si>
    <t>Мероприятия по социальной поддержке граждан</t>
  </si>
  <si>
    <t>Социальное обеспечение и иные выплаты  населению</t>
  </si>
  <si>
    <t>300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</si>
  <si>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</si>
  <si>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</si>
  <si>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</si>
  <si>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</si>
  <si>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</si>
  <si>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</si>
  <si>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</si>
  <si>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</si>
  <si>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</si>
  <si>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</si>
  <si>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</si>
  <si>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</si>
  <si>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</si>
  <si>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</si>
  <si>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</si>
  <si>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</si>
  <si>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</si>
  <si>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</si>
  <si>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</si>
  <si>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</si>
  <si>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</si>
  <si>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</si>
  <si>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</si>
  <si>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</si>
  <si>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</si>
  <si>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</si>
  <si>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Массовый спорт</t>
  </si>
  <si>
    <t xml:space="preserve">Расходы на обеспечение деятельности (оказание услуг) муниципальных учреждений для решения вопросов местного значения </t>
  </si>
  <si>
    <t>Иные субсидии на ремонт и материально-техническое обеспечение объектов, находящихся в собственности муниципальных образований предназначенных для решения вопросов местного значения (ремонт спортивно-игровой площадки по адресу: станица Нововеличковская, улица Красная, 40б)</t>
  </si>
  <si>
    <t> 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</si>
  <si>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</si>
  <si>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</si>
  <si>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</si>
  <si>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</si>
  <si>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</si>
  <si>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Управление муниципальным долгом и муници-пальными финансовыми активами района</t>
  </si>
  <si>
    <t>Процентные платежи по муниципальному долгу</t>
  </si>
  <si>
    <t xml:space="preserve">Обслуживание муниципального долга </t>
  </si>
  <si>
    <t>700</t>
  </si>
  <si>
    <t xml:space="preserve">ПРИЛОЖЕНИЕ № 4 </t>
  </si>
  <si>
    <t>к решению Совета Нововеличковского сельского поселения Динского района                                      от ______________ № ___________</t>
  </si>
  <si>
    <t>Наименование расходов</t>
  </si>
  <si>
    <t>Уточненный  план 2022 г.</t>
  </si>
  <si>
    <t>Исполнен за  2022 г.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</si>
  <si>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</si>
  <si>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</si>
  <si>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</si>
  <si>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</si>
  <si>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</si>
  <si>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</si>
  <si>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</si>
  <si>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</si>
  <si>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</si>
  <si>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</si>
  <si>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</si>
  <si>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</si>
  <si>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</si>
  <si>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</si>
  <si>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</si>
  <si>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</si>
  <si>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</si>
  <si>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</si>
  <si>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0310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</si>
  <si>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</si>
  <si>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</si>
  <si>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</si>
  <si>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</si>
  <si>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</si>
  <si>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</si>
  <si>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</si>
  <si>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</si>
  <si>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</si>
  <si>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</si>
  <si>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</si>
  <si>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</si>
  <si>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</si>
  <si>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</si>
  <si>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</si>
  <si>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0705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</si>
  <si>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</si>
  <si>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</si>
  <si>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</si>
  <si>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</si>
  <si>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</si>
  <si>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</si>
  <si>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</si>
  <si>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1001</t>
  </si>
  <si>
    <t>Иные пенсии, социальные доплаты к пенсиям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</si>
  <si>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</si>
  <si>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</si>
  <si>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</si>
  <si>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</si>
  <si>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</si>
  <si>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</si>
  <si>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</si>
  <si>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</si>
  <si>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</si>
  <si>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</si>
  <si>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</si>
  <si>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ВСЕГО РАСХОДОВ</t>
  </si>
  <si>
    <t xml:space="preserve">ПРИЛОЖЕНИЕ № 5 </t>
  </si>
  <si>
    <t>к решению Совета Нововеличковского сельского поселения Динского района                                      от _______________ № _____________</t>
  </si>
  <si>
    <t>Исполнение источников внутреннего финансирования дефицита бюджета
Нововеличковского сельского поселения за 2022год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</si>
  <si>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</si>
  <si>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</si>
  <si>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</si>
  <si>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</si>
  <si>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</si>
  <si>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</si>
  <si>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</si>
  <si>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</si>
  <si>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</si>
  <si>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</si>
  <si>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</si>
  <si>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</si>
  <si>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</si>
  <si>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</si>
  <si>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</si>
  <si>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Кредиты кредитных учреждений в валюте Российской Федерации</t>
  </si>
  <si>
    <t>000 01 02 01 00 00 0000 700</t>
  </si>
  <si>
    <t>000 01 02 01 00 10 0000 710</t>
  </si>
  <si>
    <t>000 01 02 01 00 00 0000 800</t>
  </si>
  <si>
    <t>000 01 02 01 00 10 0000 810</t>
  </si>
  <si>
    <t xml:space="preserve">000 01 03 00 00 00 0000 700 </t>
  </si>
  <si>
    <t>Получение бюджетных кредитов от других бюджетов системы Российской Федерации бюджетами сельских поселений в валюте Российской Федерации</t>
  </si>
  <si>
    <t xml:space="preserve">000 01 03 00 00 00 0000 710 </t>
  </si>
  <si>
    <t>Получение бюджетных кредитов от других бюджетов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</si>
  <si>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</si>
  <si>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</si>
  <si>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</si>
  <si>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</si>
  <si>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</si>
  <si>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</si>
  <si>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</si>
  <si>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</si>
  <si>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</si>
  <si>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</si>
  <si>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</si>
  <si>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</si>
  <si>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</si>
  <si>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</si>
  <si>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</si>
  <si>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</si>
  <si>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</si>
  <si>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</si>
  <si>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</si>
  <si>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к  решению Совета Нововеличковского                        сельского поселения Динского района                                                                                от ______________ № __________</t>
  </si>
  <si>
    <t>Исполнение муниципальных программ
 Нововеличковского сельского поселения за 2022 год</t>
  </si>
  <si>
    <t>рублей</t>
  </si>
  <si>
    <t>КСЦР</t>
  </si>
  <si>
    <t>Назначено на 2022 год</t>
  </si>
  <si>
    <t>% выполнения</t>
  </si>
  <si>
    <t>Муниципальная программа «О проведении работ по уточнению записей в похозяйственных книгах» на 2022 год</t>
  </si>
  <si>
    <t>Муниципальная программа "Финансирование расходов по территориальным органам общественного самоуправления" на 2017-2019 годы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</si>
  <si>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2022 год</t>
  </si>
  <si>
    <t>Муниципальная программа "Противодействие коррупции в Нововеличковском сельском поселении Динского района" на 2022 год.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</si>
  <si>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2022 год.</t>
  </si>
  <si>
    <t>Муниципальная программа "Обеспечение пожарной безопасности объектов в Нововеличковском сельском поселении Динского района" на 2022 год.</t>
  </si>
  <si>
    <t>Муниципальная программа "Поддержка малого и среднего предпринимательства в Нововеличковском сельском поселении Динского района" на 2022 год.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</si>
  <si>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2022 год.</t>
  </si>
  <si>
    <t>Подпрограмма "Сохранение, использование и популяризация объектов культурного наследия (памятников истории и культуры), находящегося в собственности поселени, охрана объектов культурного наследия (памятников истории и культуры) местного (муниципального) значения"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</si>
  <si>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2022 год.</t>
  </si>
  <si>
    <t>Муниципальная программа "Противодействие экстремизму и терроризму в Нововеличковском сельском поселении Динского района" на 2017-2019 годы</t>
  </si>
  <si>
    <t>Муниципальная программа "Развитие систем коммунального комплекса Нововеличковского сельского поселения на 2022 год"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</si>
  <si>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2022 год</t>
  </si>
  <si>
    <t>Муниципальная программа "Развитие муниципальной службы в администрации Нововеличковского сельского поселения на 2022 год"</t>
  </si>
  <si>
    <t>Муниципальная программа "Молодежь сельского поселения" на 2022 год</t>
  </si>
  <si>
    <t>Муниципальная программа «Развитие культуры» на 2022 год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</si>
  <si>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2022 год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</si>
  <si>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</si>
  <si>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</si>
  <si>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2022 год.</t>
  </si>
  <si>
    <t>Итого</t>
  </si>
  <si>
    <t>ПРИЛОЖЕНИЕ № 7</t>
  </si>
  <si>
    <t>к  решению Совета Нововеличковского сельского поселения Динского района                                                                                от ________________ № _________</t>
  </si>
  <si>
    <t>Отчет 
об использовании бюджетных ассигнований резервного фонда 
администрации Нововеличковского сельского поселения за 2022 года</t>
  </si>
  <si>
    <t>Направлено на мероприятия</t>
  </si>
  <si>
    <t xml:space="preserve">Уточненный  план на  2022 года </t>
  </si>
  <si>
    <t xml:space="preserve">Исполнен за 2022 года </t>
  </si>
  <si>
    <t xml:space="preserve">% исполнения к уточнен.плану  </t>
  </si>
  <si>
    <t xml:space="preserve"> -</t>
  </si>
  <si>
    <t>Начальник  отдела финансов и муниципальных закупок</t>
  </si>
  <si>
    <t>ПРИЛОЖЕНИЕ № 8</t>
  </si>
  <si>
    <t>к  решению Совета Нововеличковского сельского поселения Динского района                                                                                от ____________ № __________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</si>
  <si>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2022 год</t>
  </si>
  <si>
    <t>Численность работников муниципальных учреждений Нововеличковского сельского поселения составляет                                50 чел., в том числе по учреждениям: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</si>
  <si>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</si>
  <si>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</si>
  <si>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</si>
  <si>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</si>
  <si>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</si>
  <si>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</si>
  <si>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</si>
  <si>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</si>
  <si>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</si>
  <si>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>МБУ  "Спорт"</t>
  </si>
  <si>
    <t>4 чел.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</si>
  <si>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</si>
  <si>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2 02 15399 00 0000 150</t>
  </si>
  <si>
    <t>Дотации бюджетам на премирование победителей Всероссийского конкурса "Лучшая муниципальная практика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</si>
  <si>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</si>
  <si>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</si>
  <si>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</si>
  <si>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</si>
  <si>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</si>
  <si>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Кассовое исполнение за 2022 год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</si>
  <si>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</si>
  <si>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</si>
  <si>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</si>
  <si>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</si>
  <si>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</si>
  <si>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</si>
  <si>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</si>
  <si>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</si>
  <si>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75 9 00 00000</t>
  </si>
  <si>
    <t>75 9 00 00190</t>
  </si>
  <si>
    <t>51 5 00 00000</t>
  </si>
  <si>
    <t>51 5 00 20590</t>
  </si>
  <si>
    <t>Муниципальная программа «О проведении работ по уточнению записей в похозяйственных книгах» на  2022 год</t>
  </si>
  <si>
    <t>01 0 00 00000</t>
  </si>
  <si>
    <t>01 1 00 00000</t>
  </si>
  <si>
    <t>Муниципальная программа "Противодействие коррупции в Нововеличковском сельском поселении Динского района" на  2022 год</t>
  </si>
  <si>
    <t>02 0 0000000</t>
  </si>
  <si>
    <t>02 1 0000000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</si>
  <si>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 2022 год</t>
  </si>
  <si>
    <t>Мероприятия по противодействию коррупции</t>
  </si>
  <si>
    <t>02 1 01 00000</t>
  </si>
  <si>
    <t>02 1 01 000000</t>
  </si>
  <si>
    <t>Оценка недвижимости, признание прав и регулирование отношений по муниципальной собственности</t>
  </si>
  <si>
    <t>03 1 01 00000</t>
  </si>
  <si>
    <t>03 0 00 00000</t>
  </si>
  <si>
    <t>03 2 00 00000</t>
  </si>
  <si>
    <t>03 2 01 00000</t>
  </si>
  <si>
    <t>03 1 00 00000</t>
  </si>
  <si>
    <t>51 6 00 00000</t>
  </si>
  <si>
    <t>51 6 00 00590</t>
  </si>
  <si>
    <t>51 7 00 00000</t>
  </si>
  <si>
    <t>51 7 00 29010</t>
  </si>
  <si>
    <t>51 8 00 00000</t>
  </si>
  <si>
    <t>51 8 00 00590</t>
  </si>
  <si>
    <t>99 2 01 20020</t>
  </si>
  <si>
    <t>Осуществление непрограммных мероприятий</t>
  </si>
  <si>
    <t>99 2 01 00000</t>
  </si>
  <si>
    <t>Прочие непрограммные расходы</t>
  </si>
  <si>
    <t>99 2 00 00000</t>
  </si>
  <si>
    <t>55 2 00 00000</t>
  </si>
  <si>
    <t>55 2 00 51180</t>
  </si>
  <si>
    <t>04 0 00 00000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</si>
  <si>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 2022 год</t>
  </si>
  <si>
    <t>04 2 01 00000</t>
  </si>
  <si>
    <t>04 2 00 00000</t>
  </si>
  <si>
    <t>Муниципальная программа "Обеспечение пожарной безопасности объектов в Нововеличковском сельском поселении" на 2022 год</t>
  </si>
  <si>
    <t>05 1 00 00000</t>
  </si>
  <si>
    <t>05 0 00 00000</t>
  </si>
  <si>
    <t>05 1 01 00000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</si>
  <si>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 2022 год</t>
  </si>
  <si>
    <t>09 0 00 00000</t>
  </si>
  <si>
    <t>09 1 00 00000</t>
  </si>
  <si>
    <t>09 1 01 00000</t>
  </si>
  <si>
    <t>Проектно-изыскательные работы, в целях капитального ремонта объектов транспортной инфракструктуры</t>
  </si>
  <si>
    <t>09 2 00 00000</t>
  </si>
  <si>
    <t>09 2 01 00000</t>
  </si>
  <si>
    <t>09 1 02 00000</t>
  </si>
  <si>
    <t>Мероприятия по повышению безопасности дорожного движения</t>
  </si>
  <si>
    <t>Содержание и ремонт тротуаров вдоль дорог общего пользования, местного значения</t>
  </si>
  <si>
    <t>09 3 01 00000</t>
  </si>
  <si>
    <t>09 3 00 00000</t>
  </si>
  <si>
    <t>Муниципальная программа "Поддержка малого и среднего предпринимательства в Нововеличковском сельском поселении Динского района" на  2022 год</t>
  </si>
  <si>
    <t>07 0 00 00000</t>
  </si>
  <si>
    <t>07 1 00 00000</t>
  </si>
  <si>
    <t>07 1 01 00000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</si>
  <si>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 2022 год</t>
  </si>
  <si>
    <t>08 0 00 00000</t>
  </si>
  <si>
    <t>08 1 00 00000</t>
  </si>
  <si>
    <t>08 1 01 00000</t>
  </si>
  <si>
    <t>Мероприятия по развитию малого и среднего предпринимательства</t>
  </si>
  <si>
    <t>Муниципальная программа "Развитие систем коммнуальногто комплекса Нововеличковского сельского посления на 2022 год"</t>
  </si>
  <si>
    <t>10 0 00 00000</t>
  </si>
  <si>
    <t>10 1 00 00000</t>
  </si>
  <si>
    <t>Мероприятия программы в области водоснабжения</t>
  </si>
  <si>
    <t>10 1 01 00000</t>
  </si>
  <si>
    <t>Развитие жилищно-коммунального хозяйства Нововеличковского сельского поселения Динского района</t>
  </si>
  <si>
    <t>10 1 02 00000</t>
  </si>
  <si>
    <t>10 4 01 00000</t>
  </si>
  <si>
    <t>10 5 00 00000</t>
  </si>
  <si>
    <t>10 3 00 00000</t>
  </si>
  <si>
    <t>10 2 00 00000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</si>
  <si>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2022 год</t>
  </si>
  <si>
    <t>11 3 01 00000</t>
  </si>
  <si>
    <t>Мероприятия программы по организации уличного освещения</t>
  </si>
  <si>
    <t>Мероприятия программы по организации озеленения поселения</t>
  </si>
  <si>
    <t>Мероприятия по организации и содержанию мест захоронения</t>
  </si>
  <si>
    <t>11 4 00 00000</t>
  </si>
  <si>
    <t>11 2 00 00000</t>
  </si>
  <si>
    <t>11 3 00 00000</t>
  </si>
  <si>
    <t>Муниципальная программа "Молодежь сельского поселения" на  2022 год</t>
  </si>
  <si>
    <t>Проведение мероприятий для детей и молодежи</t>
  </si>
  <si>
    <t>13 0 00 00000</t>
  </si>
  <si>
    <t>13 1 00 00000</t>
  </si>
  <si>
    <t>13 1 01 00000</t>
  </si>
  <si>
    <t>14 0 00 00000</t>
  </si>
  <si>
    <t>Расходы на обеспечение деятельности учреждений культуры и мероприятий в сфере культуры</t>
  </si>
  <si>
    <t>14 1 01 00590</t>
  </si>
  <si>
    <t>14 1 00 00000</t>
  </si>
  <si>
    <t>14 1 0 00590</t>
  </si>
  <si>
    <t>Поддержка муниципальных учреждений культуры (осуществление капитального ремонта Дома культуры ст. Нововеличковской)</t>
  </si>
  <si>
    <t>14 2 00 00000</t>
  </si>
  <si>
    <t>Реализация мероприятия по осуществлению капитального ремонта дома культуры по адресу станица Нововеличковская, улица Красная 55(восстановление молниезащиты).</t>
  </si>
  <si>
    <t>14 2 01 00000</t>
  </si>
  <si>
    <t>Реализация мероприятий  по капитальному ремонту внутренних помещений и инженерного обеспечения Дома культуры по адресу станица Нововеличковская, улица Красная 55(ГП Краснодарского края «Развитие культуры»)</t>
  </si>
  <si>
    <t>Мероприятия, посвященные памятным датам, знаменательным событиям</t>
  </si>
  <si>
    <t>14 4 00 00000</t>
  </si>
  <si>
    <t>99 0 00 00000</t>
  </si>
  <si>
    <t>99 0 00 00550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</si>
  <si>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2022 год"</t>
  </si>
  <si>
    <t>15 0 00 00000</t>
  </si>
  <si>
    <t>96 0 00 00000</t>
  </si>
  <si>
    <t>96 1 00 00000</t>
  </si>
  <si>
    <t>96 1 00 10150</t>
  </si>
  <si>
    <t>16 1 00 00000</t>
  </si>
  <si>
    <t>16 0 00 00000</t>
  </si>
  <si>
    <t>15 2 01 00000</t>
  </si>
  <si>
    <t>15 1 01 00000</t>
  </si>
  <si>
    <t>15 1 01 00590</t>
  </si>
  <si>
    <t>15 1 02 62980</t>
  </si>
  <si>
    <t>Муниципальная программа "Развитие печатных средств массовой информации" на 2022 год</t>
  </si>
  <si>
    <t>16 1 01 00000</t>
  </si>
  <si>
    <t>Реализация мероприятия по проведению разработки проектно-сметной и рабочей документации, в целях строительства(реконструкции) объекта капитального строительства "Малобюджетный крытый спортивный комплекс в ст. Нововеличковской ул. Свердлова, 30"А"</t>
  </si>
  <si>
    <t>Мероприятия по укреплению материально-технической базы массового спорта</t>
  </si>
  <si>
    <t>15 2 00 00000</t>
  </si>
  <si>
    <t>15 1 02 00000</t>
  </si>
  <si>
    <t>Расходы на обеспечение деятельности (оказание услуг) государственных учреждений (МБУ «Спорт»)</t>
  </si>
  <si>
    <t>15 1 00 00000</t>
  </si>
  <si>
    <t>ЦБ</t>
  </si>
  <si>
    <t>ОДА</t>
  </si>
  <si>
    <t>Исполнено за  2022 год</t>
  </si>
  <si>
    <t xml:space="preserve"> 2 02 1000 00 00000 150</t>
  </si>
  <si>
    <t>Анализ исполнения расходов  бюджета Нововеличковского сельского поселения за 2022 г.
по разделам и подразделам функциональной классификации расходов</t>
  </si>
  <si>
    <t>17 чел</t>
  </si>
  <si>
    <t>11 чел.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</si>
</sst>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\-??_р_._-;_-@_-"/>
    <numFmt numFmtId="177" formatCode="#,##0.0_р_.;[Red]\-#,##0.0_р_."/>
    <numFmt numFmtId="178" formatCode="#,##0.0"/>
    <numFmt numFmtId="179" formatCode="_(* #,##0.00_);_(* \(#,##0.00\);_(* \-??_);_(@_)"/>
    <numFmt numFmtId="180" formatCode="_(* #,##0.0_);_(* \(#,##0.0\);_(* \-??_);_(@_)"/>
    <numFmt numFmtId="181" formatCode="_-* #,##0.0_р_._-;\-* #,##0.0_р_._-;_-* \-??_р_._-;_-@_-"/>
    <numFmt numFmtId="182" formatCode="_-* #,##0.0_р_._-;\-* #,##0.0_р_._-;_-* \-?_р_._-;_-@_-"/>
    <numFmt numFmtId="183" formatCode="_-* #,###.##00_р_._-;\-* #,###.##00_р_._-;_-* \-??_р_._-;_-@_-"/>
    <numFmt numFmtId="184" formatCode="0.0"/>
    <numFmt numFmtId="185" formatCode="_(* #,###.0_);_(* \(#,###.0\);_(* \-??_);_(@_)"/>
    <numFmt numFmtId="186" formatCode="_(* #,##0.0_);_(* \(#,##0.0\);_(* \-??.0_);_(@_)"/>
    <numFmt numFmtId="187" formatCode="_(* #,###.###0_);_(* \(#,###.###0\);_(* \-??_);_(@_)"/>
    <numFmt numFmtId="188" formatCode="#,###.0"/>
    <numFmt numFmtId="189" formatCode="#,###.00"/>
    <numFmt numFmtId="190" formatCode="#,###.##00"/>
    <numFmt numFmtId="191" formatCode="#,#00.0"/>
    <numFmt numFmtId="192" formatCode="#,##0.000"/>
    <numFmt numFmtId="193" formatCode="#,##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</numFmts>
  <fonts count="7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Arial Cyr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3"/>
      <name val="Arial Cyr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1" fillId="0" borderId="0" applyFill="0" applyBorder="0" applyAlignment="0" applyProtection="0"/>
    <xf numFmtId="42" fontId="1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6" fontId="0" fillId="0" borderId="0" applyFill="0" applyBorder="0" applyAlignment="0" applyProtection="0"/>
    <xf numFmtId="41" fontId="11" fillId="0" borderId="0" applyFill="0" applyBorder="0" applyAlignment="0" applyProtection="0"/>
    <xf numFmtId="0" fontId="69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177" fontId="7" fillId="33" borderId="10" xfId="6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wrapText="1"/>
    </xf>
    <xf numFmtId="177" fontId="2" fillId="33" borderId="10" xfId="60" applyNumberFormat="1" applyFont="1" applyFill="1" applyBorder="1" applyAlignment="1" applyProtection="1">
      <alignment horizontal="center" vertical="center" wrapText="1"/>
      <protection/>
    </xf>
    <xf numFmtId="177" fontId="2" fillId="33" borderId="11" xfId="60" applyNumberFormat="1" applyFont="1" applyFill="1" applyBorder="1" applyAlignment="1" applyProtection="1">
      <alignment horizontal="center" vertical="center" wrapText="1"/>
      <protection/>
    </xf>
    <xf numFmtId="177" fontId="8" fillId="33" borderId="10" xfId="60" applyNumberFormat="1" applyFont="1" applyFill="1" applyBorder="1" applyAlignment="1" applyProtection="1">
      <alignment horizontal="center" vertical="center" wrapText="1"/>
      <protection/>
    </xf>
    <xf numFmtId="49" fontId="2" fillId="33" borderId="10" xfId="60" applyNumberFormat="1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>
      <alignment vertical="top" wrapText="1"/>
    </xf>
    <xf numFmtId="178" fontId="2" fillId="33" borderId="10" xfId="60" applyNumberFormat="1" applyFont="1" applyFill="1" applyBorder="1" applyAlignment="1" applyProtection="1">
      <alignment vertical="top"/>
      <protection/>
    </xf>
    <xf numFmtId="178" fontId="7" fillId="33" borderId="11" xfId="0" applyNumberFormat="1" applyFont="1" applyFill="1" applyBorder="1" applyAlignment="1">
      <alignment vertical="top"/>
    </xf>
    <xf numFmtId="178" fontId="7" fillId="33" borderId="10" xfId="0" applyNumberFormat="1" applyFont="1" applyFill="1" applyBorder="1" applyAlignment="1">
      <alignment vertical="top"/>
    </xf>
    <xf numFmtId="49" fontId="7" fillId="33" borderId="10" xfId="60" applyNumberFormat="1" applyFont="1" applyFill="1" applyBorder="1" applyAlignment="1" applyProtection="1">
      <alignment horizontal="center" vertical="top" wrapText="1"/>
      <protection/>
    </xf>
    <xf numFmtId="177" fontId="7" fillId="33" borderId="12" xfId="60" applyNumberFormat="1" applyFont="1" applyFill="1" applyBorder="1" applyAlignment="1" applyProtection="1">
      <alignment vertical="top" wrapText="1"/>
      <protection/>
    </xf>
    <xf numFmtId="178" fontId="7" fillId="33" borderId="13" xfId="6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9" fontId="0" fillId="0" borderId="0" xfId="6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9" fontId="2" fillId="0" borderId="0" xfId="6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79" fontId="7" fillId="0" borderId="0" xfId="60" applyNumberFormat="1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60" applyNumberFormat="1" applyFont="1" applyFill="1" applyBorder="1" applyAlignment="1" applyProtection="1">
      <alignment horizontal="center" wrapText="1"/>
      <protection/>
    </xf>
    <xf numFmtId="177" fontId="2" fillId="33" borderId="0" xfId="60" applyNumberFormat="1" applyFont="1" applyFill="1" applyBorder="1" applyAlignment="1" applyProtection="1">
      <alignment horizontal="center" vertical="center" wrapText="1"/>
      <protection/>
    </xf>
    <xf numFmtId="177" fontId="8" fillId="33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80" fontId="10" fillId="35" borderId="10" xfId="60" applyNumberFormat="1" applyFont="1" applyFill="1" applyBorder="1" applyAlignment="1" applyProtection="1">
      <alignment horizontal="center" vertical="center" wrapText="1"/>
      <protection/>
    </xf>
    <xf numFmtId="179" fontId="10" fillId="0" borderId="10" xfId="60" applyNumberFormat="1" applyFont="1" applyFill="1" applyBorder="1" applyAlignment="1" applyProtection="1">
      <alignment horizontal="center" vertical="center" wrapText="1"/>
      <protection/>
    </xf>
    <xf numFmtId="178" fontId="2" fillId="33" borderId="0" xfId="60" applyNumberFormat="1" applyFont="1" applyFill="1" applyBorder="1" applyAlignment="1" applyProtection="1">
      <alignment vertical="top"/>
      <protection/>
    </xf>
    <xf numFmtId="178" fontId="7" fillId="33" borderId="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179" fontId="10" fillId="34" borderId="10" xfId="60" applyNumberFormat="1" applyFont="1" applyFill="1" applyBorder="1" applyAlignment="1" applyProtection="1">
      <alignment horizontal="center" vertical="center" wrapText="1"/>
      <protection/>
    </xf>
    <xf numFmtId="178" fontId="7" fillId="36" borderId="0" xfId="6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wrapText="1"/>
    </xf>
    <xf numFmtId="180" fontId="2" fillId="35" borderId="10" xfId="6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79" fontId="10" fillId="35" borderId="10" xfId="6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8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180" fontId="7" fillId="0" borderId="10" xfId="60" applyNumberFormat="1" applyFont="1" applyFill="1" applyBorder="1" applyAlignment="1" applyProtection="1">
      <alignment horizontal="center" vertical="center"/>
      <protection/>
    </xf>
    <xf numFmtId="179" fontId="9" fillId="0" borderId="10" xfId="60" applyNumberFormat="1" applyFont="1" applyFill="1" applyBorder="1" applyAlignment="1" applyProtection="1">
      <alignment horizontal="center" vertical="center" wrapText="1"/>
      <protection/>
    </xf>
    <xf numFmtId="179" fontId="5" fillId="0" borderId="0" xfId="6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81" fontId="0" fillId="0" borderId="0" xfId="6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81" fontId="2" fillId="0" borderId="10" xfId="60" applyNumberFormat="1" applyFont="1" applyFill="1" applyBorder="1" applyAlignment="1" applyProtection="1">
      <alignment horizontal="center" wrapText="1"/>
      <protection/>
    </xf>
    <xf numFmtId="49" fontId="2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1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2" fillId="0" borderId="10" xfId="6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justify"/>
    </xf>
    <xf numFmtId="181" fontId="7" fillId="0" borderId="10" xfId="60" applyNumberFormat="1" applyFont="1" applyFill="1" applyBorder="1" applyAlignment="1" applyProtection="1">
      <alignment/>
      <protection/>
    </xf>
    <xf numFmtId="181" fontId="2" fillId="0" borderId="10" xfId="60" applyNumberFormat="1" applyFont="1" applyFill="1" applyBorder="1" applyAlignment="1" applyProtection="1">
      <alignment/>
      <protection/>
    </xf>
    <xf numFmtId="182" fontId="7" fillId="0" borderId="10" xfId="6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justify"/>
    </xf>
    <xf numFmtId="0" fontId="7" fillId="0" borderId="10" xfId="0" applyFont="1" applyBorder="1" applyAlignment="1">
      <alignment/>
    </xf>
    <xf numFmtId="183" fontId="7" fillId="0" borderId="10" xfId="6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184" fontId="7" fillId="0" borderId="10" xfId="60" applyNumberFormat="1" applyFont="1" applyFill="1" applyBorder="1" applyAlignment="1" applyProtection="1">
      <alignment/>
      <protection/>
    </xf>
    <xf numFmtId="184" fontId="7" fillId="0" borderId="10" xfId="6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81" fontId="2" fillId="0" borderId="10" xfId="60" applyNumberFormat="1" applyFont="1" applyFill="1" applyBorder="1" applyAlignment="1" applyProtection="1">
      <alignment horizontal="right" vertical="top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 wrapText="1"/>
    </xf>
    <xf numFmtId="38" fontId="7" fillId="33" borderId="12" xfId="60" applyNumberFormat="1" applyFont="1" applyFill="1" applyBorder="1" applyAlignment="1" applyProtection="1">
      <alignment vertical="top" wrapText="1"/>
      <protection/>
    </xf>
    <xf numFmtId="178" fontId="7" fillId="0" borderId="10" xfId="60" applyNumberFormat="1" applyFont="1" applyFill="1" applyBorder="1" applyAlignment="1" applyProtection="1">
      <alignment vertical="top"/>
      <protection locked="0"/>
    </xf>
    <xf numFmtId="4" fontId="7" fillId="33" borderId="11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38" fontId="2" fillId="33" borderId="12" xfId="60" applyNumberFormat="1" applyFont="1" applyFill="1" applyBorder="1" applyAlignment="1" applyProtection="1">
      <alignment vertical="top" wrapText="1"/>
      <protection/>
    </xf>
    <xf numFmtId="180" fontId="16" fillId="0" borderId="10" xfId="60" applyNumberFormat="1" applyFont="1" applyFill="1" applyBorder="1" applyAlignment="1" applyProtection="1">
      <alignment horizontal="right"/>
      <protection/>
    </xf>
    <xf numFmtId="178" fontId="2" fillId="33" borderId="10" xfId="60" applyNumberFormat="1" applyFont="1" applyFill="1" applyBorder="1" applyAlignment="1" applyProtection="1">
      <alignment/>
      <protection/>
    </xf>
    <xf numFmtId="178" fontId="2" fillId="0" borderId="10" xfId="6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horizontal="justify" wrapText="1"/>
    </xf>
    <xf numFmtId="178" fontId="7" fillId="33" borderId="10" xfId="60" applyNumberFormat="1" applyFont="1" applyFill="1" applyBorder="1" applyAlignment="1" applyProtection="1">
      <alignment/>
      <protection/>
    </xf>
    <xf numFmtId="178" fontId="7" fillId="0" borderId="10" xfId="6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33" borderId="12" xfId="0" applyFont="1" applyFill="1" applyBorder="1" applyAlignment="1">
      <alignment vertical="top" wrapText="1"/>
    </xf>
    <xf numFmtId="178" fontId="7" fillId="33" borderId="10" xfId="6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>
      <alignment vertical="top"/>
    </xf>
    <xf numFmtId="178" fontId="7" fillId="37" borderId="10" xfId="60" applyNumberFormat="1" applyFont="1" applyFill="1" applyBorder="1" applyAlignment="1" applyProtection="1">
      <alignment vertical="top"/>
      <protection/>
    </xf>
    <xf numFmtId="178" fontId="7" fillId="33" borderId="10" xfId="60" applyNumberFormat="1" applyFont="1" applyFill="1" applyBorder="1" applyAlignment="1" applyProtection="1">
      <alignment vertical="top"/>
      <protection locked="0"/>
    </xf>
    <xf numFmtId="0" fontId="2" fillId="33" borderId="10" xfId="0" applyFont="1" applyFill="1" applyBorder="1" applyAlignment="1">
      <alignment vertical="top" wrapText="1"/>
    </xf>
    <xf numFmtId="178" fontId="2" fillId="33" borderId="10" xfId="60" applyNumberFormat="1" applyFont="1" applyFill="1" applyBorder="1" applyAlignment="1" applyProtection="1">
      <alignment vertical="top"/>
      <protection locked="0"/>
    </xf>
    <xf numFmtId="178" fontId="2" fillId="37" borderId="10" xfId="60" applyNumberFormat="1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178" fontId="7" fillId="0" borderId="10" xfId="60" applyNumberFormat="1" applyFont="1" applyFill="1" applyBorder="1" applyAlignment="1" applyProtection="1">
      <alignment/>
      <protection locked="0"/>
    </xf>
    <xf numFmtId="4" fontId="7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78" fontId="2" fillId="33" borderId="10" xfId="6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vertical="top"/>
    </xf>
    <xf numFmtId="0" fontId="16" fillId="33" borderId="1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177" fontId="2" fillId="33" borderId="12" xfId="60" applyNumberFormat="1" applyFont="1" applyFill="1" applyBorder="1" applyAlignment="1" applyProtection="1">
      <alignment vertical="top" wrapText="1"/>
      <protection/>
    </xf>
    <xf numFmtId="0" fontId="70" fillId="0" borderId="0" xfId="0" applyFont="1" applyAlignment="1">
      <alignment/>
    </xf>
    <xf numFmtId="0" fontId="15" fillId="0" borderId="0" xfId="0" applyFont="1" applyFill="1" applyAlignment="1">
      <alignment/>
    </xf>
    <xf numFmtId="178" fontId="7" fillId="0" borderId="11" xfId="60" applyNumberFormat="1" applyFont="1" applyFill="1" applyBorder="1" applyAlignment="1" applyProtection="1">
      <alignment/>
      <protection locked="0"/>
    </xf>
    <xf numFmtId="178" fontId="2" fillId="33" borderId="11" xfId="60" applyNumberFormat="1" applyFont="1" applyFill="1" applyBorder="1" applyAlignment="1" applyProtection="1">
      <alignment/>
      <protection locked="0"/>
    </xf>
    <xf numFmtId="4" fontId="7" fillId="33" borderId="11" xfId="60" applyNumberFormat="1" applyFont="1" applyFill="1" applyBorder="1" applyAlignment="1" applyProtection="1">
      <alignment/>
      <protection locked="0"/>
    </xf>
    <xf numFmtId="178" fontId="7" fillId="33" borderId="13" xfId="60" applyNumberFormat="1" applyFont="1" applyFill="1" applyBorder="1" applyAlignment="1" applyProtection="1">
      <alignment/>
      <protection locked="0"/>
    </xf>
    <xf numFmtId="4" fontId="7" fillId="33" borderId="13" xfId="6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60" applyNumberFormat="1" applyFont="1" applyFill="1" applyBorder="1" applyAlignment="1" applyProtection="1">
      <alignment/>
      <protection/>
    </xf>
    <xf numFmtId="181" fontId="23" fillId="0" borderId="0" xfId="6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81" fontId="0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178" fontId="17" fillId="0" borderId="10" xfId="60" applyNumberFormat="1" applyFont="1" applyFill="1" applyBorder="1" applyAlignment="1" applyProtection="1">
      <alignment horizontal="right"/>
      <protection/>
    </xf>
    <xf numFmtId="180" fontId="17" fillId="0" borderId="10" xfId="6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>
      <alignment horizontal="center"/>
    </xf>
    <xf numFmtId="180" fontId="17" fillId="35" borderId="10" xfId="60" applyNumberFormat="1" applyFont="1" applyFill="1" applyBorder="1" applyAlignment="1" applyProtection="1">
      <alignment horizontal="right"/>
      <protection/>
    </xf>
    <xf numFmtId="0" fontId="16" fillId="0" borderId="10" xfId="0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vertical="top" wrapText="1"/>
    </xf>
    <xf numFmtId="180" fontId="16" fillId="0" borderId="10" xfId="60" applyNumberFormat="1" applyFont="1" applyFill="1" applyBorder="1" applyAlignment="1" applyProtection="1">
      <alignment horizontal="center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178" fontId="16" fillId="0" borderId="10" xfId="60" applyNumberFormat="1" applyFont="1" applyFill="1" applyBorder="1" applyAlignment="1" applyProtection="1">
      <alignment horizontal="right"/>
      <protection/>
    </xf>
    <xf numFmtId="49" fontId="16" fillId="0" borderId="17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wrapText="1"/>
    </xf>
    <xf numFmtId="185" fontId="17" fillId="0" borderId="10" xfId="60" applyNumberFormat="1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3" fillId="0" borderId="0" xfId="0" applyFont="1" applyFill="1" applyAlignment="1">
      <alignment/>
    </xf>
    <xf numFmtId="0" fontId="17" fillId="35" borderId="10" xfId="0" applyFont="1" applyFill="1" applyBorder="1" applyAlignment="1">
      <alignment horizontal="center" wrapText="1"/>
    </xf>
    <xf numFmtId="0" fontId="17" fillId="37" borderId="12" xfId="0" applyFont="1" applyFill="1" applyBorder="1" applyAlignment="1">
      <alignment vertical="top" wrapText="1"/>
    </xf>
    <xf numFmtId="49" fontId="17" fillId="35" borderId="10" xfId="0" applyNumberFormat="1" applyFont="1" applyFill="1" applyBorder="1" applyAlignment="1">
      <alignment horizontal="center" wrapText="1"/>
    </xf>
    <xf numFmtId="49" fontId="17" fillId="35" borderId="17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justify" wrapText="1"/>
    </xf>
    <xf numFmtId="49" fontId="16" fillId="35" borderId="10" xfId="0" applyNumberFormat="1" applyFont="1" applyFill="1" applyBorder="1" applyAlignment="1">
      <alignment horizontal="center"/>
    </xf>
    <xf numFmtId="185" fontId="17" fillId="35" borderId="10" xfId="6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wrapText="1"/>
    </xf>
    <xf numFmtId="180" fontId="16" fillId="35" borderId="10" xfId="60" applyNumberFormat="1" applyFont="1" applyFill="1" applyBorder="1" applyAlignment="1" applyProtection="1">
      <alignment horizontal="center"/>
      <protection/>
    </xf>
    <xf numFmtId="49" fontId="16" fillId="0" borderId="18" xfId="0" applyNumberFormat="1" applyFont="1" applyFill="1" applyBorder="1" applyAlignment="1">
      <alignment horizontal="center"/>
    </xf>
    <xf numFmtId="180" fontId="16" fillId="0" borderId="15" xfId="60" applyNumberFormat="1" applyFont="1" applyFill="1" applyBorder="1" applyAlignment="1" applyProtection="1">
      <alignment horizontal="center"/>
      <protection/>
    </xf>
    <xf numFmtId="180" fontId="17" fillId="0" borderId="15" xfId="60" applyNumberFormat="1" applyFont="1" applyFill="1" applyBorder="1" applyAlignment="1" applyProtection="1">
      <alignment horizontal="center"/>
      <protection/>
    </xf>
    <xf numFmtId="180" fontId="16" fillId="0" borderId="14" xfId="60" applyNumberFormat="1" applyFont="1" applyFill="1" applyBorder="1" applyAlignment="1" applyProtection="1">
      <alignment horizontal="center"/>
      <protection/>
    </xf>
    <xf numFmtId="180" fontId="16" fillId="0" borderId="19" xfId="60" applyNumberFormat="1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>
      <alignment horizontal="justify" vertical="top" wrapText="1"/>
    </xf>
    <xf numFmtId="0" fontId="17" fillId="35" borderId="11" xfId="0" applyFont="1" applyFill="1" applyBorder="1" applyAlignment="1">
      <alignment horizontal="center" wrapText="1"/>
    </xf>
    <xf numFmtId="0" fontId="17" fillId="35" borderId="16" xfId="0" applyFont="1" applyFill="1" applyBorder="1" applyAlignment="1">
      <alignment horizontal="justify" wrapText="1"/>
    </xf>
    <xf numFmtId="49" fontId="17" fillId="35" borderId="20" xfId="0" applyNumberFormat="1" applyFont="1" applyFill="1" applyBorder="1" applyAlignment="1">
      <alignment horizontal="center" wrapText="1"/>
    </xf>
    <xf numFmtId="49" fontId="17" fillId="35" borderId="16" xfId="0" applyNumberFormat="1" applyFont="1" applyFill="1" applyBorder="1" applyAlignment="1">
      <alignment horizontal="center"/>
    </xf>
    <xf numFmtId="49" fontId="16" fillId="35" borderId="16" xfId="0" applyNumberFormat="1" applyFont="1" applyFill="1" applyBorder="1" applyAlignment="1">
      <alignment horizontal="center"/>
    </xf>
    <xf numFmtId="180" fontId="17" fillId="35" borderId="12" xfId="60" applyNumberFormat="1" applyFont="1" applyFill="1" applyBorder="1" applyAlignment="1" applyProtection="1">
      <alignment horizontal="right"/>
      <protection/>
    </xf>
    <xf numFmtId="0" fontId="16" fillId="37" borderId="17" xfId="0" applyFont="1" applyFill="1" applyBorder="1" applyAlignment="1">
      <alignment wrapText="1"/>
    </xf>
    <xf numFmtId="49" fontId="17" fillId="35" borderId="11" xfId="0" applyNumberFormat="1" applyFont="1" applyFill="1" applyBorder="1" applyAlignment="1">
      <alignment horizontal="center" wrapText="1"/>
    </xf>
    <xf numFmtId="49" fontId="16" fillId="35" borderId="17" xfId="0" applyNumberFormat="1" applyFont="1" applyFill="1" applyBorder="1" applyAlignment="1">
      <alignment horizontal="center"/>
    </xf>
    <xf numFmtId="2" fontId="16" fillId="35" borderId="10" xfId="60" applyNumberFormat="1" applyFont="1" applyFill="1" applyBorder="1" applyAlignment="1" applyProtection="1">
      <alignment horizontal="right"/>
      <protection/>
    </xf>
    <xf numFmtId="0" fontId="16" fillId="37" borderId="10" xfId="0" applyFont="1" applyFill="1" applyBorder="1" applyAlignment="1">
      <alignment wrapText="1"/>
    </xf>
    <xf numFmtId="184" fontId="16" fillId="35" borderId="10" xfId="60" applyNumberFormat="1" applyFont="1" applyFill="1" applyBorder="1" applyAlignment="1" applyProtection="1">
      <alignment horizontal="right"/>
      <protection/>
    </xf>
    <xf numFmtId="0" fontId="17" fillId="35" borderId="17" xfId="0" applyFont="1" applyFill="1" applyBorder="1" applyAlignment="1">
      <alignment horizontal="justify" vertical="top" wrapText="1"/>
    </xf>
    <xf numFmtId="186" fontId="16" fillId="0" borderId="10" xfId="60" applyNumberFormat="1" applyFont="1" applyFill="1" applyBorder="1" applyAlignment="1" applyProtection="1">
      <alignment horizontal="right"/>
      <protection/>
    </xf>
    <xf numFmtId="180" fontId="17" fillId="0" borderId="10" xfId="6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wrapText="1"/>
    </xf>
    <xf numFmtId="178" fontId="16" fillId="35" borderId="10" xfId="60" applyNumberFormat="1" applyFont="1" applyFill="1" applyBorder="1" applyAlignment="1" applyProtection="1">
      <alignment horizontal="right"/>
      <protection/>
    </xf>
    <xf numFmtId="178" fontId="17" fillId="35" borderId="10" xfId="60" applyNumberFormat="1" applyFont="1" applyFill="1" applyBorder="1" applyAlignment="1" applyProtection="1">
      <alignment horizontal="right"/>
      <protection/>
    </xf>
    <xf numFmtId="49" fontId="71" fillId="0" borderId="21" xfId="0" applyNumberFormat="1" applyFont="1" applyFill="1" applyBorder="1" applyAlignment="1">
      <alignment wrapText="1"/>
    </xf>
    <xf numFmtId="49" fontId="71" fillId="0" borderId="22" xfId="0" applyNumberFormat="1" applyFont="1" applyFill="1" applyBorder="1" applyAlignment="1">
      <alignment wrapText="1"/>
    </xf>
    <xf numFmtId="184" fontId="71" fillId="0" borderId="21" xfId="0" applyNumberFormat="1" applyFont="1" applyFill="1" applyBorder="1" applyAlignment="1">
      <alignment/>
    </xf>
    <xf numFmtId="0" fontId="71" fillId="38" borderId="21" xfId="0" applyFont="1" applyFill="1" applyBorder="1" applyAlignment="1">
      <alignment wrapText="1"/>
    </xf>
    <xf numFmtId="49" fontId="71" fillId="0" borderId="22" xfId="0" applyNumberFormat="1" applyFont="1" applyFill="1" applyBorder="1" applyAlignment="1">
      <alignment/>
    </xf>
    <xf numFmtId="184" fontId="71" fillId="0" borderId="23" xfId="0" applyNumberFormat="1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71" fillId="38" borderId="16" xfId="0" applyFont="1" applyFill="1" applyBorder="1" applyAlignment="1">
      <alignment wrapText="1"/>
    </xf>
    <xf numFmtId="0" fontId="72" fillId="0" borderId="16" xfId="0" applyFont="1" applyBorder="1" applyAlignment="1">
      <alignment wrapText="1"/>
    </xf>
    <xf numFmtId="0" fontId="16" fillId="0" borderId="16" xfId="0" applyFont="1" applyFill="1" applyBorder="1" applyAlignment="1">
      <alignment horizontal="justify" wrapText="1"/>
    </xf>
    <xf numFmtId="180" fontId="16" fillId="0" borderId="12" xfId="60" applyNumberFormat="1" applyFont="1" applyFill="1" applyBorder="1" applyAlignment="1" applyProtection="1">
      <alignment horizontal="right"/>
      <protection/>
    </xf>
    <xf numFmtId="0" fontId="16" fillId="38" borderId="16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justify" wrapText="1"/>
    </xf>
    <xf numFmtId="49" fontId="16" fillId="0" borderId="17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justify" vertical="top" wrapText="1"/>
    </xf>
    <xf numFmtId="187" fontId="17" fillId="35" borderId="10" xfId="60" applyNumberFormat="1" applyFont="1" applyFill="1" applyBorder="1" applyAlignment="1" applyProtection="1">
      <alignment horizontal="right"/>
      <protection/>
    </xf>
    <xf numFmtId="185" fontId="16" fillId="35" borderId="10" xfId="60" applyNumberFormat="1" applyFont="1" applyFill="1" applyBorder="1" applyAlignment="1" applyProtection="1">
      <alignment horizontal="right"/>
      <protection/>
    </xf>
    <xf numFmtId="0" fontId="17" fillId="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justify" wrapText="1"/>
    </xf>
    <xf numFmtId="49" fontId="16" fillId="0" borderId="15" xfId="0" applyNumberFormat="1" applyFont="1" applyFill="1" applyBorder="1" applyAlignment="1">
      <alignment horizontal="center" wrapText="1"/>
    </xf>
    <xf numFmtId="180" fontId="16" fillId="0" borderId="15" xfId="60" applyNumberFormat="1" applyFont="1" applyFill="1" applyBorder="1" applyAlignment="1" applyProtection="1">
      <alignment horizontal="right"/>
      <protection/>
    </xf>
    <xf numFmtId="0" fontId="17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wrapText="1"/>
    </xf>
    <xf numFmtId="49" fontId="16" fillId="0" borderId="16" xfId="0" applyNumberFormat="1" applyFont="1" applyFill="1" applyBorder="1" applyAlignment="1">
      <alignment/>
    </xf>
    <xf numFmtId="180" fontId="16" fillId="0" borderId="16" xfId="60" applyNumberFormat="1" applyFont="1" applyFill="1" applyBorder="1" applyAlignment="1" applyProtection="1">
      <alignment/>
      <protection/>
    </xf>
    <xf numFmtId="0" fontId="17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49" fontId="16" fillId="0" borderId="17" xfId="0" applyNumberFormat="1" applyFont="1" applyFill="1" applyBorder="1" applyAlignment="1">
      <alignment wrapText="1"/>
    </xf>
    <xf numFmtId="49" fontId="16" fillId="0" borderId="17" xfId="0" applyNumberFormat="1" applyFont="1" applyFill="1" applyBorder="1" applyAlignment="1">
      <alignment/>
    </xf>
    <xf numFmtId="180" fontId="16" fillId="0" borderId="17" xfId="60" applyNumberFormat="1" applyFont="1" applyFill="1" applyBorder="1" applyAlignment="1" applyProtection="1">
      <alignment/>
      <protection/>
    </xf>
    <xf numFmtId="0" fontId="71" fillId="0" borderId="16" xfId="0" applyFont="1" applyFill="1" applyBorder="1" applyAlignment="1">
      <alignment wrapText="1"/>
    </xf>
    <xf numFmtId="49" fontId="71" fillId="38" borderId="21" xfId="0" applyNumberFormat="1" applyFont="1" applyFill="1" applyBorder="1" applyAlignment="1">
      <alignment wrapText="1"/>
    </xf>
    <xf numFmtId="49" fontId="71" fillId="38" borderId="21" xfId="0" applyNumberFormat="1" applyFont="1" applyFill="1" applyBorder="1" applyAlignment="1">
      <alignment/>
    </xf>
    <xf numFmtId="49" fontId="71" fillId="38" borderId="22" xfId="0" applyNumberFormat="1" applyFont="1" applyFill="1" applyBorder="1" applyAlignment="1">
      <alignment/>
    </xf>
    <xf numFmtId="185" fontId="16" fillId="0" borderId="10" xfId="6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wrapText="1"/>
    </xf>
    <xf numFmtId="49" fontId="16" fillId="0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wrapText="1"/>
    </xf>
    <xf numFmtId="49" fontId="16" fillId="0" borderId="24" xfId="0" applyNumberFormat="1" applyFont="1" applyFill="1" applyBorder="1" applyAlignment="1">
      <alignment/>
    </xf>
    <xf numFmtId="0" fontId="71" fillId="0" borderId="21" xfId="0" applyFont="1" applyFill="1" applyBorder="1" applyAlignment="1">
      <alignment wrapText="1"/>
    </xf>
    <xf numFmtId="49" fontId="71" fillId="0" borderId="16" xfId="0" applyNumberFormat="1" applyFont="1" applyFill="1" applyBorder="1" applyAlignment="1">
      <alignment/>
    </xf>
    <xf numFmtId="49" fontId="73" fillId="0" borderId="16" xfId="0" applyNumberFormat="1" applyFont="1" applyFill="1" applyBorder="1" applyAlignment="1">
      <alignment/>
    </xf>
    <xf numFmtId="0" fontId="71" fillId="0" borderId="25" xfId="0" applyFont="1" applyFill="1" applyBorder="1" applyAlignment="1">
      <alignment wrapText="1"/>
    </xf>
    <xf numFmtId="49" fontId="71" fillId="0" borderId="25" xfId="0" applyNumberFormat="1" applyFont="1" applyFill="1" applyBorder="1" applyAlignment="1">
      <alignment/>
    </xf>
    <xf numFmtId="49" fontId="73" fillId="0" borderId="25" xfId="0" applyNumberFormat="1" applyFont="1" applyFill="1" applyBorder="1" applyAlignment="1">
      <alignment/>
    </xf>
    <xf numFmtId="184" fontId="71" fillId="0" borderId="26" xfId="0" applyNumberFormat="1" applyFont="1" applyFill="1" applyBorder="1" applyAlignment="1">
      <alignment/>
    </xf>
    <xf numFmtId="0" fontId="17" fillId="0" borderId="27" xfId="0" applyFont="1" applyFill="1" applyBorder="1" applyAlignment="1">
      <alignment horizontal="center" wrapText="1"/>
    </xf>
    <xf numFmtId="184" fontId="7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center" wrapText="1"/>
    </xf>
    <xf numFmtId="0" fontId="72" fillId="0" borderId="21" xfId="0" applyFont="1" applyBorder="1" applyAlignment="1">
      <alignment wrapText="1"/>
    </xf>
    <xf numFmtId="49" fontId="71" fillId="0" borderId="28" xfId="0" applyNumberFormat="1" applyFont="1" applyFill="1" applyBorder="1" applyAlignment="1">
      <alignment/>
    </xf>
    <xf numFmtId="0" fontId="71" fillId="0" borderId="21" xfId="0" applyFont="1" applyBorder="1" applyAlignment="1">
      <alignment/>
    </xf>
    <xf numFmtId="49" fontId="73" fillId="0" borderId="28" xfId="0" applyNumberFormat="1" applyFont="1" applyFill="1" applyBorder="1" applyAlignment="1">
      <alignment/>
    </xf>
    <xf numFmtId="178" fontId="71" fillId="0" borderId="21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wrapText="1"/>
    </xf>
    <xf numFmtId="188" fontId="16" fillId="0" borderId="15" xfId="60" applyNumberFormat="1" applyFont="1" applyFill="1" applyBorder="1" applyAlignment="1" applyProtection="1">
      <alignment horizontal="right"/>
      <protection/>
    </xf>
    <xf numFmtId="178" fontId="16" fillId="0" borderId="16" xfId="60" applyNumberFormat="1" applyFont="1" applyFill="1" applyBorder="1" applyAlignment="1" applyProtection="1">
      <alignment horizontal="right"/>
      <protection/>
    </xf>
    <xf numFmtId="180" fontId="16" fillId="0" borderId="16" xfId="60" applyNumberFormat="1" applyFont="1" applyFill="1" applyBorder="1" applyAlignment="1" applyProtection="1">
      <alignment horizontal="right"/>
      <protection/>
    </xf>
    <xf numFmtId="178" fontId="16" fillId="0" borderId="17" xfId="60" applyNumberFormat="1" applyFont="1" applyFill="1" applyBorder="1" applyAlignment="1" applyProtection="1">
      <alignment horizontal="right"/>
      <protection/>
    </xf>
    <xf numFmtId="180" fontId="16" fillId="0" borderId="17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180" fontId="16" fillId="0" borderId="11" xfId="6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23" fillId="0" borderId="17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178" fontId="25" fillId="0" borderId="10" xfId="0" applyNumberFormat="1" applyFont="1" applyBorder="1" applyAlignment="1">
      <alignment/>
    </xf>
    <xf numFmtId="189" fontId="25" fillId="0" borderId="10" xfId="0" applyNumberFormat="1" applyFont="1" applyBorder="1" applyAlignment="1">
      <alignment/>
    </xf>
    <xf numFmtId="178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78" fontId="26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181" fontId="12" fillId="0" borderId="0" xfId="60" applyNumberFormat="1" applyFont="1" applyFill="1" applyBorder="1" applyAlignment="1" applyProtection="1">
      <alignment/>
      <protection/>
    </xf>
    <xf numFmtId="0" fontId="23" fillId="0" borderId="15" xfId="0" applyFont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90" fontId="23" fillId="0" borderId="10" xfId="0" applyNumberFormat="1" applyFont="1" applyBorder="1" applyAlignment="1">
      <alignment/>
    </xf>
    <xf numFmtId="181" fontId="0" fillId="0" borderId="0" xfId="60" applyNumberFormat="1" applyFont="1" applyFill="1" applyAlignment="1" applyProtection="1">
      <alignment/>
      <protection/>
    </xf>
    <xf numFmtId="0" fontId="26" fillId="0" borderId="17" xfId="0" applyFont="1" applyBorder="1" applyAlignment="1">
      <alignment wrapText="1"/>
    </xf>
    <xf numFmtId="190" fontId="26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3" fontId="23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191" fontId="25" fillId="0" borderId="10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3" fontId="23" fillId="33" borderId="11" xfId="0" applyNumberFormat="1" applyFont="1" applyFill="1" applyBorder="1" applyAlignment="1" applyProtection="1">
      <alignment vertical="top" wrapText="1"/>
      <protection/>
    </xf>
    <xf numFmtId="3" fontId="23" fillId="33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Border="1" applyAlignment="1">
      <alignment/>
    </xf>
    <xf numFmtId="184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 wrapText="1"/>
    </xf>
    <xf numFmtId="0" fontId="26" fillId="0" borderId="11" xfId="0" applyFont="1" applyFill="1" applyBorder="1" applyAlignment="1" applyProtection="1">
      <alignment vertical="top" wrapText="1"/>
      <protection/>
    </xf>
    <xf numFmtId="0" fontId="26" fillId="0" borderId="10" xfId="0" applyFont="1" applyBorder="1" applyAlignment="1">
      <alignment/>
    </xf>
    <xf numFmtId="184" fontId="26" fillId="0" borderId="10" xfId="0" applyNumberFormat="1" applyFont="1" applyBorder="1" applyAlignment="1">
      <alignment/>
    </xf>
    <xf numFmtId="0" fontId="23" fillId="0" borderId="11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>
      <alignment horizontal="center"/>
    </xf>
    <xf numFmtId="184" fontId="26" fillId="0" borderId="15" xfId="0" applyNumberFormat="1" applyFont="1" applyBorder="1" applyAlignment="1">
      <alignment/>
    </xf>
    <xf numFmtId="178" fontId="23" fillId="0" borderId="15" xfId="0" applyNumberFormat="1" applyFont="1" applyBorder="1" applyAlignment="1">
      <alignment/>
    </xf>
    <xf numFmtId="0" fontId="23" fillId="0" borderId="16" xfId="0" applyFont="1" applyFill="1" applyBorder="1" applyAlignment="1" applyProtection="1">
      <alignment vertical="top" wrapText="1"/>
      <protection/>
    </xf>
    <xf numFmtId="0" fontId="23" fillId="0" borderId="16" xfId="0" applyFont="1" applyFill="1" applyBorder="1" applyAlignment="1">
      <alignment horizontal="center"/>
    </xf>
    <xf numFmtId="184" fontId="23" fillId="0" borderId="16" xfId="0" applyNumberFormat="1" applyFont="1" applyBorder="1" applyAlignment="1">
      <alignment horizontal="right"/>
    </xf>
    <xf numFmtId="178" fontId="23" fillId="0" borderId="16" xfId="0" applyNumberFormat="1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178" fontId="23" fillId="0" borderId="10" xfId="0" applyNumberFormat="1" applyFont="1" applyBorder="1" applyAlignment="1">
      <alignment wrapText="1"/>
    </xf>
    <xf numFmtId="178" fontId="7" fillId="0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184" fontId="23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Border="1" applyAlignment="1">
      <alignment wrapText="1"/>
    </xf>
    <xf numFmtId="3" fontId="25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178" fontId="26" fillId="0" borderId="10" xfId="0" applyNumberFormat="1" applyFont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84" fontId="23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178" fontId="28" fillId="0" borderId="10" xfId="0" applyNumberFormat="1" applyFont="1" applyBorder="1" applyAlignment="1">
      <alignment wrapText="1"/>
    </xf>
    <xf numFmtId="3" fontId="26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192" fontId="26" fillId="0" borderId="10" xfId="0" applyNumberFormat="1" applyFont="1" applyBorder="1" applyAlignment="1">
      <alignment wrapText="1"/>
    </xf>
    <xf numFmtId="192" fontId="28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 wrapText="1"/>
    </xf>
    <xf numFmtId="184" fontId="23" fillId="0" borderId="10" xfId="0" applyNumberFormat="1" applyFont="1" applyBorder="1" applyAlignment="1">
      <alignment wrapText="1"/>
    </xf>
    <xf numFmtId="184" fontId="28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9" fillId="0" borderId="17" xfId="0" applyFont="1" applyBorder="1" applyAlignment="1">
      <alignment horizontal="center" wrapText="1"/>
    </xf>
    <xf numFmtId="3" fontId="23" fillId="33" borderId="10" xfId="0" applyNumberFormat="1" applyFont="1" applyFill="1" applyBorder="1" applyAlignment="1" applyProtection="1">
      <alignment horizontal="center" vertical="top" wrapText="1"/>
      <protection/>
    </xf>
    <xf numFmtId="178" fontId="26" fillId="0" borderId="10" xfId="0" applyNumberFormat="1" applyFont="1" applyFill="1" applyBorder="1" applyAlignment="1">
      <alignment wrapText="1"/>
    </xf>
    <xf numFmtId="3" fontId="26" fillId="33" borderId="10" xfId="0" applyNumberFormat="1" applyFont="1" applyFill="1" applyBorder="1" applyAlignment="1" applyProtection="1">
      <alignment horizontal="center" wrapText="1"/>
      <protection/>
    </xf>
    <xf numFmtId="3" fontId="23" fillId="0" borderId="15" xfId="0" applyNumberFormat="1" applyFont="1" applyBorder="1" applyAlignment="1">
      <alignment/>
    </xf>
    <xf numFmtId="0" fontId="23" fillId="0" borderId="15" xfId="0" applyFont="1" applyFill="1" applyBorder="1" applyAlignment="1">
      <alignment horizontal="center"/>
    </xf>
    <xf numFmtId="184" fontId="23" fillId="0" borderId="15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184" fontId="23" fillId="0" borderId="16" xfId="0" applyNumberFormat="1" applyFont="1" applyBorder="1" applyAlignment="1">
      <alignment wrapText="1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84" fontId="23" fillId="0" borderId="0" xfId="0" applyNumberFormat="1" applyFont="1" applyBorder="1" applyAlignment="1">
      <alignment wrapText="1"/>
    </xf>
    <xf numFmtId="180" fontId="16" fillId="35" borderId="10" xfId="60" applyNumberFormat="1" applyFont="1" applyFill="1" applyBorder="1" applyAlignment="1" applyProtection="1">
      <alignment horizontal="right"/>
      <protection/>
    </xf>
    <xf numFmtId="180" fontId="17" fillId="35" borderId="10" xfId="60" applyNumberFormat="1" applyFont="1" applyFill="1" applyBorder="1" applyAlignment="1" applyProtection="1">
      <alignment horizontal="right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justify" vertical="top" wrapText="1"/>
    </xf>
    <xf numFmtId="0" fontId="25" fillId="0" borderId="30" xfId="0" applyFont="1" applyBorder="1" applyAlignment="1">
      <alignment horizontal="center" vertical="center" wrapText="1"/>
    </xf>
    <xf numFmtId="181" fontId="12" fillId="0" borderId="0" xfId="60" applyNumberFormat="1" applyFont="1" applyFill="1" applyBorder="1" applyAlignment="1" applyProtection="1">
      <alignment/>
      <protection/>
    </xf>
    <xf numFmtId="49" fontId="71" fillId="38" borderId="16" xfId="0" applyNumberFormat="1" applyFont="1" applyFill="1" applyBorder="1" applyAlignment="1">
      <alignment horizontal="center" wrapText="1"/>
    </xf>
    <xf numFmtId="49" fontId="71" fillId="38" borderId="21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/>
    </xf>
    <xf numFmtId="0" fontId="72" fillId="0" borderId="0" xfId="0" applyFont="1" applyAlignment="1">
      <alignment wrapText="1"/>
    </xf>
    <xf numFmtId="0" fontId="16" fillId="0" borderId="12" xfId="0" applyFont="1" applyFill="1" applyBorder="1" applyAlignment="1">
      <alignment horizontal="justify" wrapText="1"/>
    </xf>
    <xf numFmtId="0" fontId="72" fillId="0" borderId="21" xfId="0" applyFont="1" applyBorder="1" applyAlignment="1">
      <alignment horizontal="center" wrapText="1"/>
    </xf>
    <xf numFmtId="0" fontId="72" fillId="0" borderId="21" xfId="0" applyFont="1" applyBorder="1" applyAlignment="1">
      <alignment horizontal="center"/>
    </xf>
    <xf numFmtId="0" fontId="17" fillId="0" borderId="20" xfId="0" applyFont="1" applyFill="1" applyBorder="1" applyAlignment="1">
      <alignment horizontal="justify" wrapText="1"/>
    </xf>
    <xf numFmtId="0" fontId="74" fillId="0" borderId="21" xfId="0" applyFont="1" applyBorder="1" applyAlignment="1">
      <alignment horizontal="center" wrapText="1"/>
    </xf>
    <xf numFmtId="0" fontId="74" fillId="0" borderId="21" xfId="0" applyFont="1" applyBorder="1" applyAlignment="1">
      <alignment horizontal="center"/>
    </xf>
    <xf numFmtId="0" fontId="16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wrapText="1"/>
    </xf>
    <xf numFmtId="0" fontId="71" fillId="38" borderId="23" xfId="0" applyFont="1" applyFill="1" applyBorder="1" applyAlignment="1">
      <alignment wrapText="1"/>
    </xf>
    <xf numFmtId="49" fontId="16" fillId="0" borderId="18" xfId="0" applyNumberFormat="1" applyFont="1" applyFill="1" applyBorder="1" applyAlignment="1">
      <alignment horizontal="center" wrapText="1"/>
    </xf>
    <xf numFmtId="49" fontId="71" fillId="0" borderId="28" xfId="0" applyNumberFormat="1" applyFont="1" applyFill="1" applyBorder="1" applyAlignment="1">
      <alignment horizontal="center"/>
    </xf>
    <xf numFmtId="49" fontId="71" fillId="0" borderId="21" xfId="0" applyNumberFormat="1" applyFont="1" applyFill="1" applyBorder="1" applyAlignment="1">
      <alignment horizontal="center"/>
    </xf>
    <xf numFmtId="0" fontId="71" fillId="38" borderId="26" xfId="0" applyFont="1" applyFill="1" applyBorder="1" applyAlignment="1">
      <alignment wrapText="1"/>
    </xf>
    <xf numFmtId="184" fontId="71" fillId="0" borderId="0" xfId="0" applyNumberFormat="1" applyFont="1" applyFill="1" applyBorder="1" applyAlignment="1">
      <alignment/>
    </xf>
    <xf numFmtId="180" fontId="16" fillId="0" borderId="0" xfId="6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15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left" vertical="top" wrapText="1"/>
      <protection/>
    </xf>
    <xf numFmtId="0" fontId="26" fillId="0" borderId="12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5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33" borderId="10" xfId="0" applyFont="1" applyFill="1" applyBorder="1" applyAlignment="1" applyProtection="1">
      <alignment vertical="top" wrapText="1"/>
      <protection/>
    </xf>
    <xf numFmtId="0" fontId="23" fillId="33" borderId="11" xfId="0" applyFont="1" applyFill="1" applyBorder="1" applyAlignment="1" applyProtection="1">
      <alignment horizontal="center" vertical="top" wrapText="1"/>
      <protection/>
    </xf>
    <xf numFmtId="0" fontId="23" fillId="33" borderId="12" xfId="0" applyFont="1" applyFill="1" applyBorder="1" applyAlignment="1" applyProtection="1">
      <alignment horizontal="center" vertical="top" wrapText="1"/>
      <protection/>
    </xf>
    <xf numFmtId="0" fontId="23" fillId="33" borderId="11" xfId="0" applyFont="1" applyFill="1" applyBorder="1" applyAlignment="1" applyProtection="1">
      <alignment horizontal="left" vertical="top" wrapText="1"/>
      <protection/>
    </xf>
    <xf numFmtId="0" fontId="23" fillId="33" borderId="12" xfId="0" applyFont="1" applyFill="1" applyBorder="1" applyAlignment="1" applyProtection="1">
      <alignment horizontal="left" vertical="top" wrapText="1"/>
      <protection/>
    </xf>
    <xf numFmtId="3" fontId="23" fillId="33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Font="1" applyBorder="1" applyAlignment="1">
      <alignment vertical="top" wrapText="1"/>
    </xf>
    <xf numFmtId="0" fontId="23" fillId="0" borderId="15" xfId="0" applyFont="1" applyFill="1" applyBorder="1" applyAlignment="1" applyProtection="1">
      <alignment horizontal="left" vertical="top" wrapText="1"/>
      <protection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3" fontId="23" fillId="33" borderId="10" xfId="0" applyNumberFormat="1" applyFont="1" applyFill="1" applyBorder="1" applyAlignment="1" applyProtection="1">
      <alignment horizontal="left" vertical="top" wrapText="1"/>
      <protection/>
    </xf>
    <xf numFmtId="3" fontId="26" fillId="33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32" xfId="0" applyFont="1" applyFill="1" applyBorder="1" applyAlignment="1" applyProtection="1">
      <alignment horizontal="left" vertical="top" wrapText="1"/>
      <protection/>
    </xf>
    <xf numFmtId="0" fontId="23" fillId="0" borderId="33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3" fontId="23" fillId="33" borderId="11" xfId="0" applyNumberFormat="1" applyFont="1" applyFill="1" applyBorder="1" applyAlignment="1" applyProtection="1">
      <alignment horizontal="left" vertical="top" wrapText="1"/>
      <protection/>
    </xf>
    <xf numFmtId="3" fontId="23" fillId="33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vertical="top" wrapText="1"/>
    </xf>
    <xf numFmtId="0" fontId="17" fillId="35" borderId="10" xfId="0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181" fontId="16" fillId="0" borderId="10" xfId="60" applyNumberFormat="1" applyFont="1" applyFill="1" applyBorder="1" applyAlignment="1" applyProtection="1">
      <alignment horizontal="center" wrapText="1"/>
      <protection/>
    </xf>
    <xf numFmtId="180" fontId="17" fillId="0" borderId="10" xfId="60" applyNumberFormat="1" applyFont="1" applyFill="1" applyBorder="1" applyAlignment="1" applyProtection="1">
      <alignment horizontal="right"/>
      <protection/>
    </xf>
    <xf numFmtId="180" fontId="16" fillId="0" borderId="10" xfId="60" applyNumberFormat="1" applyFont="1" applyFill="1" applyBorder="1" applyAlignment="1" applyProtection="1">
      <alignment horizontal="center"/>
      <protection/>
    </xf>
    <xf numFmtId="180" fontId="17" fillId="0" borderId="15" xfId="60" applyNumberFormat="1" applyFont="1" applyFill="1" applyBorder="1" applyAlignment="1" applyProtection="1">
      <alignment horizontal="center"/>
      <protection/>
    </xf>
    <xf numFmtId="180" fontId="17" fillId="0" borderId="34" xfId="60" applyNumberFormat="1" applyFont="1" applyFill="1" applyBorder="1" applyAlignment="1" applyProtection="1">
      <alignment horizontal="center"/>
      <protection/>
    </xf>
    <xf numFmtId="180" fontId="17" fillId="0" borderId="17" xfId="60" applyNumberFormat="1" applyFont="1" applyFill="1" applyBorder="1" applyAlignment="1" applyProtection="1">
      <alignment horizontal="center"/>
      <protection/>
    </xf>
    <xf numFmtId="180" fontId="16" fillId="35" borderId="10" xfId="60" applyNumberFormat="1" applyFont="1" applyFill="1" applyBorder="1" applyAlignment="1" applyProtection="1">
      <alignment horizontal="center"/>
      <protection/>
    </xf>
    <xf numFmtId="180" fontId="16" fillId="0" borderId="10" xfId="60" applyNumberFormat="1" applyFont="1" applyFill="1" applyBorder="1" applyAlignment="1" applyProtection="1">
      <alignment horizontal="right"/>
      <protection/>
    </xf>
    <xf numFmtId="180" fontId="17" fillId="35" borderId="10" xfId="60" applyNumberFormat="1" applyFont="1" applyFill="1" applyBorder="1" applyAlignment="1" applyProtection="1">
      <alignment horizontal="right"/>
      <protection/>
    </xf>
    <xf numFmtId="180" fontId="17" fillId="0" borderId="10" xfId="60" applyNumberFormat="1" applyFont="1" applyFill="1" applyBorder="1" applyAlignment="1" applyProtection="1">
      <alignment horizontal="center"/>
      <protection/>
    </xf>
    <xf numFmtId="179" fontId="16" fillId="0" borderId="10" xfId="60" applyNumberFormat="1" applyFont="1" applyFill="1" applyBorder="1" applyAlignment="1" applyProtection="1">
      <alignment horizontal="center" wrapText="1"/>
      <protection/>
    </xf>
    <xf numFmtId="180" fontId="16" fillId="0" borderId="15" xfId="60" applyNumberFormat="1" applyFont="1" applyFill="1" applyBorder="1" applyAlignment="1" applyProtection="1">
      <alignment horizontal="center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181" fontId="2" fillId="0" borderId="10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workbookViewId="0" topLeftCell="A1">
      <selection activeCell="D57" sqref="D57"/>
    </sheetView>
  </sheetViews>
  <sheetFormatPr defaultColWidth="9.25390625" defaultRowHeight="12.75"/>
  <cols>
    <col min="1" max="1" width="24.50390625" style="0" customWidth="1"/>
    <col min="2" max="2" width="31.875" style="0" customWidth="1"/>
    <col min="3" max="3" width="8.00390625" style="0" customWidth="1"/>
    <col min="4" max="4" width="25.75390625" style="0" customWidth="1"/>
    <col min="5" max="5" width="15.75390625" style="0" customWidth="1"/>
    <col min="6" max="6" width="4.125" style="0" customWidth="1"/>
    <col min="7" max="7" width="5.50390625" style="0" customWidth="1"/>
  </cols>
  <sheetData>
    <row r="1" ht="13.5" customHeight="1"/>
    <row r="2" spans="3:12" ht="18">
      <c r="C2" s="452" t="s">
        <v>0</v>
      </c>
      <c r="D2" s="452"/>
      <c r="E2" s="452"/>
      <c r="F2" s="371"/>
      <c r="G2" s="371"/>
      <c r="J2" s="371"/>
      <c r="K2" s="371"/>
      <c r="L2" s="371"/>
    </row>
    <row r="4" spans="2:12" ht="49.5" customHeight="1">
      <c r="B4" s="2"/>
      <c r="C4" s="453" t="s">
        <v>1</v>
      </c>
      <c r="D4" s="453"/>
      <c r="E4" s="453"/>
      <c r="F4" s="2"/>
      <c r="G4" s="2"/>
      <c r="H4" s="2"/>
      <c r="I4" s="2"/>
      <c r="J4" s="2"/>
      <c r="K4" s="2"/>
      <c r="L4" s="2"/>
    </row>
    <row r="5" spans="2:12" ht="15">
      <c r="B5" s="2"/>
      <c r="C5" s="38"/>
      <c r="D5" s="38"/>
      <c r="E5" s="38"/>
      <c r="F5" s="2"/>
      <c r="G5" s="2"/>
      <c r="H5" s="2"/>
      <c r="I5" s="2"/>
      <c r="J5" s="2"/>
      <c r="K5" s="2"/>
      <c r="L5" s="2"/>
    </row>
    <row r="6" spans="1:5" ht="33" customHeight="1">
      <c r="A6" s="454" t="s">
        <v>2</v>
      </c>
      <c r="B6" s="454"/>
      <c r="C6" s="454"/>
      <c r="D6" s="454"/>
      <c r="E6" s="454"/>
    </row>
    <row r="7" spans="1:5" ht="15">
      <c r="A7" s="372"/>
      <c r="B7" s="372"/>
      <c r="C7" s="372"/>
      <c r="D7" s="372"/>
      <c r="E7" s="372" t="s">
        <v>3</v>
      </c>
    </row>
    <row r="8" spans="1:5" ht="12.75" customHeight="1">
      <c r="A8" s="500" t="s">
        <v>4</v>
      </c>
      <c r="B8" s="500"/>
      <c r="C8" s="455" t="s">
        <v>5</v>
      </c>
      <c r="D8" s="455"/>
      <c r="E8" s="455" t="s">
        <v>630</v>
      </c>
    </row>
    <row r="9" spans="1:5" ht="48" customHeight="1">
      <c r="A9" s="500"/>
      <c r="B9" s="500"/>
      <c r="C9" s="373" t="s">
        <v>6</v>
      </c>
      <c r="D9" s="373" t="s">
        <v>7</v>
      </c>
      <c r="E9" s="455"/>
    </row>
    <row r="10" spans="1:5" ht="17.25">
      <c r="A10" s="456" t="s">
        <v>8</v>
      </c>
      <c r="B10" s="456"/>
      <c r="C10" s="90"/>
      <c r="D10" s="42"/>
      <c r="E10" s="317">
        <f>E18+E39+E11+E55</f>
        <v>114102.69999999998</v>
      </c>
    </row>
    <row r="11" spans="1:5" ht="18.75" customHeight="1">
      <c r="A11" s="457"/>
      <c r="B11" s="457"/>
      <c r="C11" s="90">
        <v>100</v>
      </c>
      <c r="D11" s="42"/>
      <c r="E11" s="374">
        <f>E12+E13+E14+E15</f>
        <v>8461.199999999999</v>
      </c>
    </row>
    <row r="12" spans="1:5" ht="78.75" customHeight="1">
      <c r="A12" s="455" t="s">
        <v>9</v>
      </c>
      <c r="B12" s="455"/>
      <c r="C12" s="92">
        <v>100</v>
      </c>
      <c r="D12" s="325" t="s">
        <v>10</v>
      </c>
      <c r="E12" s="375">
        <v>4241.7</v>
      </c>
    </row>
    <row r="13" spans="1:5" ht="90" customHeight="1">
      <c r="A13" s="458" t="s">
        <v>11</v>
      </c>
      <c r="B13" s="458"/>
      <c r="C13" s="92">
        <v>100</v>
      </c>
      <c r="D13" s="325" t="s">
        <v>12</v>
      </c>
      <c r="E13" s="375">
        <v>22.9</v>
      </c>
    </row>
    <row r="14" spans="1:5" ht="73.5" customHeight="1">
      <c r="A14" s="458" t="s">
        <v>13</v>
      </c>
      <c r="B14" s="458"/>
      <c r="C14" s="92">
        <v>100</v>
      </c>
      <c r="D14" s="325" t="s">
        <v>14</v>
      </c>
      <c r="E14" s="375">
        <v>4683.2</v>
      </c>
    </row>
    <row r="15" spans="1:5" ht="76.5" customHeight="1">
      <c r="A15" s="458" t="s">
        <v>15</v>
      </c>
      <c r="B15" s="458"/>
      <c r="C15" s="92">
        <v>100</v>
      </c>
      <c r="D15" s="325" t="s">
        <v>16</v>
      </c>
      <c r="E15" s="376">
        <v>-486.6</v>
      </c>
    </row>
    <row r="16" spans="1:5" s="369" customFormat="1" ht="22.5" customHeight="1" hidden="1">
      <c r="A16" s="459"/>
      <c r="B16" s="459"/>
      <c r="C16" s="90">
        <v>161</v>
      </c>
      <c r="D16" s="42"/>
      <c r="E16" s="377">
        <f>E17</f>
        <v>0</v>
      </c>
    </row>
    <row r="17" spans="1:5" ht="67.5" customHeight="1" hidden="1">
      <c r="A17" s="458" t="s">
        <v>17</v>
      </c>
      <c r="B17" s="458"/>
      <c r="C17" s="92">
        <v>161</v>
      </c>
      <c r="D17" s="325" t="s">
        <v>18</v>
      </c>
      <c r="E17" s="350">
        <v>0</v>
      </c>
    </row>
    <row r="18" spans="1:5" ht="15.75" customHeight="1">
      <c r="A18" s="460" t="s">
        <v>19</v>
      </c>
      <c r="B18" s="460"/>
      <c r="C18" s="378">
        <v>182</v>
      </c>
      <c r="D18" s="379"/>
      <c r="E18" s="380">
        <f>E19+E25+E37+E28+E35</f>
        <v>35279.399999999994</v>
      </c>
    </row>
    <row r="19" spans="1:5" ht="22.5" customHeight="1">
      <c r="A19" s="460" t="s">
        <v>20</v>
      </c>
      <c r="B19" s="460"/>
      <c r="C19" s="381">
        <v>182</v>
      </c>
      <c r="D19" s="382" t="s">
        <v>21</v>
      </c>
      <c r="E19" s="383">
        <f>E20+E21+E22+E23+E24</f>
        <v>16394.199999999997</v>
      </c>
    </row>
    <row r="20" spans="1:5" ht="66" customHeight="1">
      <c r="A20" s="461" t="s">
        <v>22</v>
      </c>
      <c r="B20" s="461"/>
      <c r="C20" s="384">
        <v>182</v>
      </c>
      <c r="D20" s="329" t="s">
        <v>23</v>
      </c>
      <c r="E20" s="385">
        <v>15150.8</v>
      </c>
    </row>
    <row r="21" spans="1:5" ht="78" customHeight="1">
      <c r="A21" s="461" t="s">
        <v>24</v>
      </c>
      <c r="B21" s="461"/>
      <c r="C21" s="384">
        <v>182</v>
      </c>
      <c r="D21" s="329" t="s">
        <v>25</v>
      </c>
      <c r="E21" s="386">
        <v>205.9</v>
      </c>
    </row>
    <row r="22" spans="1:5" ht="39.75" customHeight="1">
      <c r="A22" s="462" t="s">
        <v>26</v>
      </c>
      <c r="B22" s="462"/>
      <c r="C22" s="384">
        <v>182</v>
      </c>
      <c r="D22" s="329" t="s">
        <v>27</v>
      </c>
      <c r="E22" s="386">
        <v>671.6</v>
      </c>
    </row>
    <row r="23" spans="1:5" ht="76.5" customHeight="1">
      <c r="A23" s="462" t="s">
        <v>28</v>
      </c>
      <c r="B23" s="462"/>
      <c r="C23" s="384">
        <v>182</v>
      </c>
      <c r="D23" s="329" t="s">
        <v>29</v>
      </c>
      <c r="E23" s="386">
        <v>239.9</v>
      </c>
    </row>
    <row r="24" spans="1:5" ht="91.5" customHeight="1">
      <c r="A24" s="463" t="s">
        <v>30</v>
      </c>
      <c r="B24" s="464"/>
      <c r="C24" s="387">
        <v>182</v>
      </c>
      <c r="D24" s="329" t="s">
        <v>31</v>
      </c>
      <c r="E24" s="373">
        <v>126</v>
      </c>
    </row>
    <row r="25" spans="1:5" ht="24" customHeight="1">
      <c r="A25" s="460" t="s">
        <v>32</v>
      </c>
      <c r="B25" s="460"/>
      <c r="C25" s="381">
        <v>182</v>
      </c>
      <c r="D25" s="382" t="s">
        <v>33</v>
      </c>
      <c r="E25" s="383">
        <f>(E26+E27)</f>
        <v>2998.1</v>
      </c>
    </row>
    <row r="26" spans="1:5" ht="12.75" customHeight="1">
      <c r="A26" s="461" t="s">
        <v>34</v>
      </c>
      <c r="B26" s="461"/>
      <c r="C26" s="384">
        <v>182</v>
      </c>
      <c r="D26" s="329" t="s">
        <v>35</v>
      </c>
      <c r="E26" s="385">
        <v>2998.1</v>
      </c>
    </row>
    <row r="27" spans="1:5" ht="27" customHeight="1" hidden="1">
      <c r="A27" s="461" t="s">
        <v>36</v>
      </c>
      <c r="B27" s="461"/>
      <c r="C27" s="384">
        <v>182</v>
      </c>
      <c r="D27" s="329" t="s">
        <v>37</v>
      </c>
      <c r="E27" s="388"/>
    </row>
    <row r="28" spans="1:5" ht="24.75" customHeight="1">
      <c r="A28" s="460" t="s">
        <v>38</v>
      </c>
      <c r="B28" s="460"/>
      <c r="C28" s="381">
        <v>182</v>
      </c>
      <c r="D28" s="382" t="s">
        <v>39</v>
      </c>
      <c r="E28" s="383">
        <f>(E29+E31)</f>
        <v>15890.2</v>
      </c>
    </row>
    <row r="29" spans="1:5" ht="15.75" customHeight="1">
      <c r="A29" s="461" t="s">
        <v>40</v>
      </c>
      <c r="B29" s="461"/>
      <c r="C29" s="384">
        <v>182</v>
      </c>
      <c r="D29" s="329" t="s">
        <v>41</v>
      </c>
      <c r="E29" s="373">
        <f>E30</f>
        <v>5744.6</v>
      </c>
    </row>
    <row r="30" spans="1:5" ht="36.75" customHeight="1">
      <c r="A30" s="461" t="s">
        <v>42</v>
      </c>
      <c r="B30" s="461"/>
      <c r="C30" s="384">
        <v>182</v>
      </c>
      <c r="D30" s="329" t="s">
        <v>43</v>
      </c>
      <c r="E30" s="385">
        <v>5744.6</v>
      </c>
    </row>
    <row r="31" spans="1:5" s="100" customFormat="1" ht="12.75" customHeight="1">
      <c r="A31" s="465" t="s">
        <v>44</v>
      </c>
      <c r="B31" s="465"/>
      <c r="C31" s="389">
        <v>182</v>
      </c>
      <c r="D31" s="382" t="s">
        <v>45</v>
      </c>
      <c r="E31" s="383">
        <f>(E32+E33)</f>
        <v>10145.6</v>
      </c>
    </row>
    <row r="32" spans="1:5" ht="30.75" customHeight="1">
      <c r="A32" s="461" t="s">
        <v>46</v>
      </c>
      <c r="B32" s="461"/>
      <c r="C32" s="384">
        <v>182</v>
      </c>
      <c r="D32" s="339" t="s">
        <v>47</v>
      </c>
      <c r="E32" s="390">
        <v>3529</v>
      </c>
    </row>
    <row r="33" spans="1:5" ht="37.5" customHeight="1">
      <c r="A33" s="461" t="s">
        <v>48</v>
      </c>
      <c r="B33" s="461"/>
      <c r="C33" s="384">
        <v>182</v>
      </c>
      <c r="D33" s="329" t="s">
        <v>49</v>
      </c>
      <c r="E33" s="390">
        <v>6616.6</v>
      </c>
    </row>
    <row r="34" spans="1:6" ht="36.75" customHeight="1" hidden="1">
      <c r="A34" s="463" t="s">
        <v>50</v>
      </c>
      <c r="B34" s="466"/>
      <c r="C34" s="384">
        <v>182</v>
      </c>
      <c r="D34" s="329" t="s">
        <v>51</v>
      </c>
      <c r="E34" s="391">
        <v>0</v>
      </c>
      <c r="F34" s="100"/>
    </row>
    <row r="35" spans="1:5" ht="27" customHeight="1" hidden="1">
      <c r="A35" s="467" t="s">
        <v>52</v>
      </c>
      <c r="B35" s="466"/>
      <c r="C35" s="389">
        <v>182</v>
      </c>
      <c r="D35" s="382" t="s">
        <v>53</v>
      </c>
      <c r="E35" s="391">
        <f>SUM(E36)</f>
        <v>0</v>
      </c>
    </row>
    <row r="36" spans="1:5" ht="63" customHeight="1" hidden="1">
      <c r="A36" s="468" t="s">
        <v>54</v>
      </c>
      <c r="B36" s="469"/>
      <c r="C36" s="384">
        <v>182</v>
      </c>
      <c r="D36" s="329" t="s">
        <v>55</v>
      </c>
      <c r="E36" s="386">
        <v>0</v>
      </c>
    </row>
    <row r="37" spans="1:5" s="370" customFormat="1" ht="39.75" customHeight="1">
      <c r="A37" s="460" t="s">
        <v>56</v>
      </c>
      <c r="B37" s="460"/>
      <c r="C37" s="381">
        <v>182</v>
      </c>
      <c r="D37" s="320" t="s">
        <v>57</v>
      </c>
      <c r="E37" s="392">
        <f>(E38)</f>
        <v>-3.1</v>
      </c>
    </row>
    <row r="38" spans="1:5" s="370" customFormat="1" ht="39.75" customHeight="1">
      <c r="A38" s="461" t="s">
        <v>58</v>
      </c>
      <c r="B38" s="461"/>
      <c r="C38" s="384">
        <v>182</v>
      </c>
      <c r="D38" s="325" t="s">
        <v>51</v>
      </c>
      <c r="E38" s="393">
        <v>-3.1</v>
      </c>
    </row>
    <row r="39" spans="1:5" ht="39.75" customHeight="1">
      <c r="A39" s="470" t="s">
        <v>59</v>
      </c>
      <c r="B39" s="470"/>
      <c r="C39" s="394">
        <v>992</v>
      </c>
      <c r="D39" s="339"/>
      <c r="E39" s="383">
        <f>(E40+E44+E46+E49+E52)</f>
        <v>392.1</v>
      </c>
    </row>
    <row r="40" spans="1:5" ht="46.5" customHeight="1">
      <c r="A40" s="460" t="s">
        <v>60</v>
      </c>
      <c r="B40" s="460"/>
      <c r="C40" s="395">
        <v>992</v>
      </c>
      <c r="D40" s="320" t="s">
        <v>61</v>
      </c>
      <c r="E40" s="396">
        <f>E42+E43</f>
        <v>76.4</v>
      </c>
    </row>
    <row r="41" spans="1:5" ht="54.75" customHeight="1" hidden="1">
      <c r="A41" s="471" t="s">
        <v>62</v>
      </c>
      <c r="B41" s="471"/>
      <c r="C41" s="343">
        <v>992</v>
      </c>
      <c r="D41" s="339" t="s">
        <v>63</v>
      </c>
      <c r="E41" s="397"/>
    </row>
    <row r="42" spans="1:5" ht="52.5" customHeight="1">
      <c r="A42" s="471" t="s">
        <v>64</v>
      </c>
      <c r="B42" s="471"/>
      <c r="C42" s="343">
        <v>992</v>
      </c>
      <c r="D42" s="339" t="s">
        <v>65</v>
      </c>
      <c r="E42" s="386">
        <v>76.4</v>
      </c>
    </row>
    <row r="43" spans="1:5" ht="66" customHeight="1" hidden="1">
      <c r="A43" s="472" t="s">
        <v>66</v>
      </c>
      <c r="B43" s="473"/>
      <c r="C43" s="343">
        <v>992</v>
      </c>
      <c r="D43" s="339" t="s">
        <v>67</v>
      </c>
      <c r="E43" s="397">
        <v>0</v>
      </c>
    </row>
    <row r="44" spans="1:5" ht="20.25" customHeight="1">
      <c r="A44" s="474" t="s">
        <v>68</v>
      </c>
      <c r="B44" s="475"/>
      <c r="C44" s="343">
        <v>992</v>
      </c>
      <c r="D44" s="340" t="s">
        <v>69</v>
      </c>
      <c r="E44" s="396">
        <f>E45</f>
        <v>311.7</v>
      </c>
    </row>
    <row r="45" spans="1:5" s="308" customFormat="1" ht="18.75" customHeight="1">
      <c r="A45" s="471" t="s">
        <v>70</v>
      </c>
      <c r="B45" s="471"/>
      <c r="C45" s="343">
        <v>992</v>
      </c>
      <c r="D45" s="339" t="s">
        <v>71</v>
      </c>
      <c r="E45" s="397">
        <v>311.7</v>
      </c>
    </row>
    <row r="46" spans="1:5" s="308" customFormat="1" ht="29.25" customHeight="1" hidden="1">
      <c r="A46" s="474" t="s">
        <v>72</v>
      </c>
      <c r="B46" s="473"/>
      <c r="C46" s="343">
        <v>992</v>
      </c>
      <c r="D46" s="340" t="s">
        <v>73</v>
      </c>
      <c r="E46" s="396">
        <f>E47+E48</f>
        <v>0</v>
      </c>
    </row>
    <row r="47" spans="1:5" ht="52.5" customHeight="1" hidden="1">
      <c r="A47" s="471" t="s">
        <v>74</v>
      </c>
      <c r="B47" s="471"/>
      <c r="C47" s="343">
        <v>992</v>
      </c>
      <c r="D47" s="339" t="s">
        <v>75</v>
      </c>
      <c r="E47" s="397">
        <v>0</v>
      </c>
    </row>
    <row r="48" spans="1:5" ht="84" customHeight="1" hidden="1">
      <c r="A48" s="471" t="s">
        <v>74</v>
      </c>
      <c r="B48" s="471"/>
      <c r="C48" s="343">
        <v>992</v>
      </c>
      <c r="D48" s="339" t="s">
        <v>76</v>
      </c>
      <c r="E48" s="397">
        <v>0</v>
      </c>
    </row>
    <row r="49" spans="1:5" ht="21" customHeight="1">
      <c r="A49" s="476" t="s">
        <v>77</v>
      </c>
      <c r="B49" s="476"/>
      <c r="C49" s="395">
        <v>992</v>
      </c>
      <c r="D49" s="340" t="s">
        <v>78</v>
      </c>
      <c r="E49" s="383">
        <f>E50+E51</f>
        <v>4</v>
      </c>
    </row>
    <row r="50" spans="1:5" ht="42" customHeight="1" hidden="1">
      <c r="A50" s="471" t="s">
        <v>79</v>
      </c>
      <c r="B50" s="471"/>
      <c r="C50" s="343">
        <v>992</v>
      </c>
      <c r="D50" s="339" t="s">
        <v>80</v>
      </c>
      <c r="E50" s="398"/>
    </row>
    <row r="51" spans="1:5" ht="63.75" customHeight="1">
      <c r="A51" s="472" t="s">
        <v>81</v>
      </c>
      <c r="B51" s="473"/>
      <c r="C51" s="343">
        <v>992</v>
      </c>
      <c r="D51" s="339" t="s">
        <v>82</v>
      </c>
      <c r="E51" s="385">
        <v>4</v>
      </c>
    </row>
    <row r="52" spans="1:5" ht="18" customHeight="1" hidden="1">
      <c r="A52" s="476" t="s">
        <v>83</v>
      </c>
      <c r="B52" s="476"/>
      <c r="C52" s="395">
        <v>992</v>
      </c>
      <c r="D52" s="340" t="s">
        <v>84</v>
      </c>
      <c r="E52" s="396">
        <f>E53+E54</f>
        <v>0</v>
      </c>
    </row>
    <row r="53" spans="1:5" ht="30" customHeight="1" hidden="1">
      <c r="A53" s="471" t="s">
        <v>85</v>
      </c>
      <c r="B53" s="471"/>
      <c r="C53" s="343">
        <v>992</v>
      </c>
      <c r="D53" s="339" t="s">
        <v>86</v>
      </c>
      <c r="E53" s="397">
        <v>0</v>
      </c>
    </row>
    <row r="54" spans="1:5" ht="25.5" customHeight="1" hidden="1">
      <c r="A54" s="471" t="s">
        <v>87</v>
      </c>
      <c r="B54" s="471"/>
      <c r="C54" s="343">
        <v>992</v>
      </c>
      <c r="D54" s="339" t="s">
        <v>88</v>
      </c>
      <c r="E54" s="386">
        <v>0</v>
      </c>
    </row>
    <row r="55" spans="1:5" ht="13.5">
      <c r="A55" s="477" t="s">
        <v>89</v>
      </c>
      <c r="B55" s="477"/>
      <c r="C55" s="399">
        <v>992</v>
      </c>
      <c r="D55" s="340" t="s">
        <v>90</v>
      </c>
      <c r="E55" s="383">
        <f>(E59+E63+E66+E69+E71+E74+E76+E77+E92+E84+E85)+E61</f>
        <v>69970</v>
      </c>
    </row>
    <row r="56" spans="1:5" ht="27" customHeight="1">
      <c r="A56" s="455" t="s">
        <v>91</v>
      </c>
      <c r="B56" s="455"/>
      <c r="C56" s="343">
        <v>992</v>
      </c>
      <c r="D56" s="339" t="s">
        <v>92</v>
      </c>
      <c r="E56" s="383">
        <f>(E59+E66+E69+E71+E74+E76+E84)+E61+E63</f>
        <v>69970</v>
      </c>
    </row>
    <row r="57" spans="1:5" ht="27" customHeight="1">
      <c r="A57" s="478" t="s">
        <v>93</v>
      </c>
      <c r="B57" s="479"/>
      <c r="C57" s="343">
        <v>992</v>
      </c>
      <c r="D57" s="400" t="s">
        <v>94</v>
      </c>
      <c r="E57" s="373">
        <f>E58+E60+E62+E65</f>
        <v>10871.699999999999</v>
      </c>
    </row>
    <row r="58" spans="1:5" ht="27" customHeight="1">
      <c r="A58" s="478" t="s">
        <v>95</v>
      </c>
      <c r="B58" s="479"/>
      <c r="C58" s="343">
        <v>992</v>
      </c>
      <c r="D58" s="339" t="s">
        <v>96</v>
      </c>
      <c r="E58" s="383">
        <f>E59</f>
        <v>7045.3</v>
      </c>
    </row>
    <row r="59" spans="1:5" ht="27" customHeight="1">
      <c r="A59" s="455" t="s">
        <v>622</v>
      </c>
      <c r="B59" s="455"/>
      <c r="C59" s="343">
        <v>992</v>
      </c>
      <c r="D59" s="339" t="s">
        <v>97</v>
      </c>
      <c r="E59" s="385">
        <v>7045.3</v>
      </c>
    </row>
    <row r="60" spans="1:5" ht="27" customHeight="1">
      <c r="A60" s="494" t="s">
        <v>624</v>
      </c>
      <c r="B60" s="495"/>
      <c r="C60" s="343">
        <v>992</v>
      </c>
      <c r="D60" s="339" t="s">
        <v>623</v>
      </c>
      <c r="E60" s="385">
        <f>E61</f>
        <v>2700</v>
      </c>
    </row>
    <row r="61" spans="1:5" ht="36" customHeight="1">
      <c r="A61" s="480" t="s">
        <v>98</v>
      </c>
      <c r="B61" s="481"/>
      <c r="C61" s="343">
        <v>992</v>
      </c>
      <c r="D61" s="339" t="s">
        <v>99</v>
      </c>
      <c r="E61" s="385">
        <v>2700</v>
      </c>
    </row>
    <row r="62" spans="1:5" ht="36" customHeight="1">
      <c r="A62" s="494" t="s">
        <v>626</v>
      </c>
      <c r="B62" s="495"/>
      <c r="C62" s="343">
        <v>992</v>
      </c>
      <c r="D62" s="339" t="s">
        <v>625</v>
      </c>
      <c r="E62" s="385">
        <f>E63</f>
        <v>913.9</v>
      </c>
    </row>
    <row r="63" spans="1:5" ht="39" customHeight="1">
      <c r="A63" s="480" t="s">
        <v>100</v>
      </c>
      <c r="B63" s="481"/>
      <c r="C63" s="343">
        <v>992</v>
      </c>
      <c r="D63" s="339" t="s">
        <v>101</v>
      </c>
      <c r="E63" s="385">
        <v>913.9</v>
      </c>
    </row>
    <row r="64" spans="1:5" ht="26.25" customHeight="1" hidden="1">
      <c r="A64" s="455" t="s">
        <v>102</v>
      </c>
      <c r="B64" s="455"/>
      <c r="C64" s="343">
        <v>992</v>
      </c>
      <c r="D64" s="339" t="s">
        <v>103</v>
      </c>
      <c r="E64" s="385"/>
    </row>
    <row r="65" spans="1:5" ht="26.25" customHeight="1">
      <c r="A65" s="478" t="s">
        <v>104</v>
      </c>
      <c r="B65" s="479"/>
      <c r="C65" s="343">
        <v>992</v>
      </c>
      <c r="D65" s="339" t="s">
        <v>105</v>
      </c>
      <c r="E65" s="385">
        <f>E66</f>
        <v>212.5</v>
      </c>
    </row>
    <row r="66" spans="1:5" ht="19.5" customHeight="1">
      <c r="A66" s="455" t="s">
        <v>106</v>
      </c>
      <c r="B66" s="455"/>
      <c r="C66" s="343">
        <v>992</v>
      </c>
      <c r="D66" s="339" t="s">
        <v>107</v>
      </c>
      <c r="E66" s="385">
        <v>212.5</v>
      </c>
    </row>
    <row r="67" spans="1:5" ht="27" customHeight="1">
      <c r="A67" s="478" t="s">
        <v>108</v>
      </c>
      <c r="B67" s="479"/>
      <c r="C67" s="343">
        <v>992</v>
      </c>
      <c r="D67" s="339" t="s">
        <v>109</v>
      </c>
      <c r="E67" s="385">
        <f>E68+E71</f>
        <v>32581.3</v>
      </c>
    </row>
    <row r="68" spans="1:5" ht="31.5" customHeight="1">
      <c r="A68" s="478" t="s">
        <v>110</v>
      </c>
      <c r="B68" s="479"/>
      <c r="C68" s="343">
        <v>992</v>
      </c>
      <c r="D68" s="339" t="s">
        <v>111</v>
      </c>
      <c r="E68" s="385">
        <f>E69</f>
        <v>7964.3</v>
      </c>
    </row>
    <row r="69" spans="1:5" ht="42" customHeight="1">
      <c r="A69" s="480" t="s">
        <v>112</v>
      </c>
      <c r="B69" s="481"/>
      <c r="C69" s="343">
        <v>992</v>
      </c>
      <c r="D69" s="339" t="s">
        <v>113</v>
      </c>
      <c r="E69" s="385">
        <v>7964.3</v>
      </c>
    </row>
    <row r="70" spans="1:5" ht="26.25" customHeight="1">
      <c r="A70" s="478" t="s">
        <v>114</v>
      </c>
      <c r="B70" s="479"/>
      <c r="C70" s="343">
        <v>992</v>
      </c>
      <c r="D70" s="348" t="s">
        <v>115</v>
      </c>
      <c r="E70" s="385">
        <f>E71</f>
        <v>24617</v>
      </c>
    </row>
    <row r="71" spans="1:5" ht="12.75" customHeight="1">
      <c r="A71" s="482" t="s">
        <v>627</v>
      </c>
      <c r="B71" s="482"/>
      <c r="C71" s="343">
        <v>992</v>
      </c>
      <c r="D71" s="401" t="s">
        <v>116</v>
      </c>
      <c r="E71" s="385">
        <v>24617</v>
      </c>
    </row>
    <row r="72" spans="1:5" ht="25.5" customHeight="1" hidden="1">
      <c r="A72" s="482" t="s">
        <v>117</v>
      </c>
      <c r="B72" s="482"/>
      <c r="C72" s="343">
        <v>992</v>
      </c>
      <c r="D72" s="348" t="s">
        <v>118</v>
      </c>
      <c r="E72" s="385"/>
    </row>
    <row r="73" spans="1:5" ht="25.5" customHeight="1">
      <c r="A73" s="483" t="s">
        <v>119</v>
      </c>
      <c r="B73" s="484"/>
      <c r="C73" s="343">
        <v>992</v>
      </c>
      <c r="D73" s="348" t="s">
        <v>185</v>
      </c>
      <c r="E73" s="402">
        <f>E74+E76</f>
        <v>527.4</v>
      </c>
    </row>
    <row r="74" spans="1:5" ht="30.75" customHeight="1">
      <c r="A74" s="485" t="s">
        <v>120</v>
      </c>
      <c r="B74" s="486"/>
      <c r="C74" s="343">
        <v>992</v>
      </c>
      <c r="D74" s="348" t="s">
        <v>121</v>
      </c>
      <c r="E74" s="385">
        <v>7.6</v>
      </c>
    </row>
    <row r="75" spans="1:5" ht="30.75" customHeight="1">
      <c r="A75" s="485" t="s">
        <v>122</v>
      </c>
      <c r="B75" s="486"/>
      <c r="C75" s="343">
        <v>992</v>
      </c>
      <c r="D75" s="348" t="s">
        <v>123</v>
      </c>
      <c r="E75" s="385">
        <v>7.6</v>
      </c>
    </row>
    <row r="76" spans="1:5" ht="39" customHeight="1">
      <c r="A76" s="487" t="s">
        <v>124</v>
      </c>
      <c r="B76" s="487"/>
      <c r="C76" s="343">
        <v>992</v>
      </c>
      <c r="D76" s="348" t="s">
        <v>125</v>
      </c>
      <c r="E76" s="385">
        <v>519.8</v>
      </c>
    </row>
    <row r="77" spans="1:5" ht="26.25" customHeight="1" hidden="1">
      <c r="A77" s="487" t="s">
        <v>126</v>
      </c>
      <c r="B77" s="487"/>
      <c r="C77" s="343">
        <v>992</v>
      </c>
      <c r="D77" s="348" t="s">
        <v>127</v>
      </c>
      <c r="E77" s="385">
        <v>0</v>
      </c>
    </row>
    <row r="78" spans="1:5" ht="72.75" customHeight="1" hidden="1">
      <c r="A78" s="488" t="s">
        <v>128</v>
      </c>
      <c r="B78" s="488"/>
      <c r="C78" s="343">
        <v>992</v>
      </c>
      <c r="D78" s="348" t="s">
        <v>129</v>
      </c>
      <c r="E78" s="385">
        <v>0</v>
      </c>
    </row>
    <row r="79" spans="1:5" ht="55.5" customHeight="1" hidden="1">
      <c r="A79" s="487" t="s">
        <v>130</v>
      </c>
      <c r="B79" s="487"/>
      <c r="C79" s="343">
        <v>992</v>
      </c>
      <c r="D79" s="348" t="s">
        <v>131</v>
      </c>
      <c r="E79" s="375">
        <v>0</v>
      </c>
    </row>
    <row r="80" spans="1:5" ht="39.75" customHeight="1" hidden="1">
      <c r="A80" s="487" t="s">
        <v>130</v>
      </c>
      <c r="B80" s="487"/>
      <c r="C80" s="343">
        <v>992</v>
      </c>
      <c r="D80" s="348" t="s">
        <v>132</v>
      </c>
      <c r="E80" s="385">
        <v>0</v>
      </c>
    </row>
    <row r="81" spans="1:5" ht="39.75" customHeight="1">
      <c r="A81" s="487" t="s">
        <v>628</v>
      </c>
      <c r="B81" s="487"/>
      <c r="C81" s="343">
        <v>992</v>
      </c>
      <c r="D81" s="348" t="s">
        <v>134</v>
      </c>
      <c r="E81" s="385">
        <v>519.8</v>
      </c>
    </row>
    <row r="82" spans="1:5" ht="39.75" customHeight="1">
      <c r="A82" s="490" t="s">
        <v>135</v>
      </c>
      <c r="B82" s="491"/>
      <c r="C82" s="343">
        <v>992</v>
      </c>
      <c r="D82" s="348" t="s">
        <v>136</v>
      </c>
      <c r="E82" s="385">
        <f>E83</f>
        <v>25989.6</v>
      </c>
    </row>
    <row r="83" spans="1:5" ht="39.75" customHeight="1">
      <c r="A83" s="490" t="s">
        <v>137</v>
      </c>
      <c r="B83" s="491"/>
      <c r="C83" s="343">
        <v>992</v>
      </c>
      <c r="D83" s="348" t="s">
        <v>138</v>
      </c>
      <c r="E83" s="385">
        <f>E84</f>
        <v>25989.6</v>
      </c>
    </row>
    <row r="84" spans="1:5" ht="28.5" customHeight="1">
      <c r="A84" s="492" t="s">
        <v>629</v>
      </c>
      <c r="B84" s="492"/>
      <c r="C84" s="343">
        <v>992</v>
      </c>
      <c r="D84" s="348" t="s">
        <v>139</v>
      </c>
      <c r="E84" s="385">
        <v>25989.6</v>
      </c>
    </row>
    <row r="85" spans="1:5" ht="28.5" customHeight="1" hidden="1">
      <c r="A85" s="493" t="s">
        <v>140</v>
      </c>
      <c r="B85" s="493"/>
      <c r="C85" s="395">
        <v>992</v>
      </c>
      <c r="D85" s="403" t="s">
        <v>141</v>
      </c>
      <c r="E85" s="383">
        <f>E87</f>
        <v>0</v>
      </c>
    </row>
    <row r="86" spans="1:5" ht="28.5" customHeight="1" hidden="1">
      <c r="A86" s="501" t="s">
        <v>126</v>
      </c>
      <c r="B86" s="502"/>
      <c r="C86" s="343">
        <v>992</v>
      </c>
      <c r="D86" s="339" t="s">
        <v>142</v>
      </c>
      <c r="E86" s="373">
        <f>E87</f>
        <v>0</v>
      </c>
    </row>
    <row r="87" spans="1:5" ht="28.5" customHeight="1" hidden="1">
      <c r="A87" s="471" t="s">
        <v>126</v>
      </c>
      <c r="B87" s="471"/>
      <c r="C87" s="343">
        <v>992</v>
      </c>
      <c r="D87" s="339" t="s">
        <v>143</v>
      </c>
      <c r="E87" s="385">
        <v>0</v>
      </c>
    </row>
    <row r="88" spans="1:5" ht="96.75" customHeight="1" hidden="1">
      <c r="A88" s="476" t="s">
        <v>144</v>
      </c>
      <c r="B88" s="476"/>
      <c r="C88" s="395">
        <v>992</v>
      </c>
      <c r="D88" s="340" t="s">
        <v>145</v>
      </c>
      <c r="E88" s="396">
        <f>E89</f>
        <v>0</v>
      </c>
    </row>
    <row r="89" spans="1:5" ht="30" customHeight="1" hidden="1">
      <c r="A89" s="471" t="s">
        <v>146</v>
      </c>
      <c r="B89" s="471"/>
      <c r="C89" s="343">
        <v>992</v>
      </c>
      <c r="D89" s="339" t="s">
        <v>147</v>
      </c>
      <c r="E89" s="397"/>
    </row>
    <row r="90" spans="1:5" ht="39.75" customHeight="1" hidden="1">
      <c r="A90" s="476" t="s">
        <v>148</v>
      </c>
      <c r="B90" s="476"/>
      <c r="C90" s="395">
        <v>992</v>
      </c>
      <c r="D90" s="340" t="s">
        <v>149</v>
      </c>
      <c r="E90" s="396">
        <f>E91</f>
        <v>0</v>
      </c>
    </row>
    <row r="91" spans="1:5" ht="42.75" customHeight="1" hidden="1">
      <c r="A91" s="489" t="s">
        <v>150</v>
      </c>
      <c r="B91" s="489"/>
      <c r="C91" s="404">
        <v>992</v>
      </c>
      <c r="D91" s="405" t="s">
        <v>151</v>
      </c>
      <c r="E91" s="406">
        <v>0</v>
      </c>
    </row>
    <row r="92" spans="1:5" ht="42.75" customHeight="1" hidden="1">
      <c r="A92" s="496" t="s">
        <v>152</v>
      </c>
      <c r="B92" s="497"/>
      <c r="C92" s="407">
        <v>992</v>
      </c>
      <c r="D92" s="362" t="s">
        <v>153</v>
      </c>
      <c r="E92" s="408">
        <v>0</v>
      </c>
    </row>
    <row r="93" spans="1:5" ht="18" customHeight="1">
      <c r="A93" s="409"/>
      <c r="B93" s="410"/>
      <c r="C93" s="411"/>
      <c r="D93" s="412"/>
      <c r="E93" s="413"/>
    </row>
    <row r="94" spans="1:5" ht="40.5" customHeight="1">
      <c r="A94" s="498" t="s">
        <v>154</v>
      </c>
      <c r="B94" s="498"/>
      <c r="D94" s="499" t="s">
        <v>155</v>
      </c>
      <c r="E94" s="499"/>
    </row>
  </sheetData>
  <sheetProtection selectLockedCells="1" selectUnlockedCells="1"/>
  <mergeCells count="91">
    <mergeCell ref="A60:B60"/>
    <mergeCell ref="A62:B62"/>
    <mergeCell ref="A92:B92"/>
    <mergeCell ref="A94:B94"/>
    <mergeCell ref="D94:E94"/>
    <mergeCell ref="E8:E9"/>
    <mergeCell ref="A8:B9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3:B63"/>
    <mergeCell ref="A64:B64"/>
    <mergeCell ref="A65:B65"/>
    <mergeCell ref="A66:B66"/>
    <mergeCell ref="A67:B67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C2:E2"/>
    <mergeCell ref="C4:E4"/>
    <mergeCell ref="A6:E6"/>
    <mergeCell ref="C8:D8"/>
    <mergeCell ref="A10:B10"/>
    <mergeCell ref="A11:B11"/>
  </mergeCells>
  <printOptions/>
  <pageMargins left="0.4722222222222222" right="0.2361111111111111" top="0.6298611111111111" bottom="0.4798611111111111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="90" zoomScaleNormal="90" workbookViewId="0" topLeftCell="A16">
      <selection activeCell="D62" sqref="D62"/>
    </sheetView>
  </sheetViews>
  <sheetFormatPr defaultColWidth="9.25390625" defaultRowHeight="12.75"/>
  <cols>
    <col min="1" max="1" width="50.50390625" style="0" customWidth="1"/>
    <col min="2" max="2" width="24.50390625" style="0" customWidth="1"/>
    <col min="3" max="3" width="17.125" style="0" customWidth="1"/>
    <col min="4" max="4" width="13.125" style="0" customWidth="1"/>
    <col min="5" max="5" width="12.00390625" style="306" customWidth="1"/>
    <col min="6" max="6" width="12.875" style="73" customWidth="1"/>
  </cols>
  <sheetData>
    <row r="2" spans="1:4" ht="15.75" customHeight="1">
      <c r="A2" s="306"/>
      <c r="B2" s="503" t="s">
        <v>156</v>
      </c>
      <c r="C2" s="503"/>
      <c r="D2" s="503"/>
    </row>
    <row r="3" spans="1:4" ht="12.75">
      <c r="A3" s="306"/>
      <c r="B3" s="306"/>
      <c r="C3" s="306"/>
      <c r="D3" s="306"/>
    </row>
    <row r="4" spans="1:4" ht="49.5" customHeight="1">
      <c r="A4" s="306"/>
      <c r="B4" s="504" t="s">
        <v>157</v>
      </c>
      <c r="C4" s="504"/>
      <c r="D4" s="504"/>
    </row>
    <row r="5" spans="1:4" ht="8.25" customHeight="1">
      <c r="A5" s="306"/>
      <c r="B5" s="309"/>
      <c r="C5" s="310"/>
      <c r="D5" s="310"/>
    </row>
    <row r="6" spans="1:4" ht="56.25" customHeight="1">
      <c r="A6" s="505" t="s">
        <v>158</v>
      </c>
      <c r="B6" s="505"/>
      <c r="C6" s="505"/>
      <c r="D6" s="505"/>
    </row>
    <row r="7" spans="1:4" ht="12.75">
      <c r="A7" s="306"/>
      <c r="B7" s="306"/>
      <c r="C7" s="306"/>
      <c r="D7" s="311" t="s">
        <v>3</v>
      </c>
    </row>
    <row r="8" spans="1:5" ht="107.25" customHeight="1">
      <c r="A8" s="312" t="s">
        <v>4</v>
      </c>
      <c r="B8" s="313" t="s">
        <v>159</v>
      </c>
      <c r="C8" s="313" t="s">
        <v>160</v>
      </c>
      <c r="D8" s="314" t="s">
        <v>161</v>
      </c>
      <c r="E8" s="315" t="s">
        <v>162</v>
      </c>
    </row>
    <row r="9" spans="1:6" ht="15">
      <c r="A9" s="316" t="s">
        <v>163</v>
      </c>
      <c r="B9" s="67"/>
      <c r="C9" s="317">
        <f>C10+C49</f>
        <v>111618.3</v>
      </c>
      <c r="D9" s="317">
        <f>D10+D49</f>
        <v>114102.69999999998</v>
      </c>
      <c r="E9" s="318">
        <f aca="true" t="shared" si="0" ref="E9:E25">D9-C9</f>
        <v>2484.3999999999796</v>
      </c>
      <c r="F9" s="73">
        <f aca="true" t="shared" si="1" ref="F9:F21">D9/C9*100</f>
        <v>102.22579989123646</v>
      </c>
    </row>
    <row r="10" spans="1:6" ht="13.5">
      <c r="A10" s="319" t="s">
        <v>164</v>
      </c>
      <c r="B10" s="320" t="s">
        <v>165</v>
      </c>
      <c r="C10" s="321">
        <f>C11+C12+C13+C16+C22+C25+C31+C45+C46+C37+C41+C43+C42+C34+C28</f>
        <v>41648.3</v>
      </c>
      <c r="D10" s="322">
        <f>D11+D12+D13+D14+D16+D22+D25+D31+D45+D46+D37+D41+D43+D35+D28+D33</f>
        <v>44132.69999999999</v>
      </c>
      <c r="E10" s="323">
        <f t="shared" si="0"/>
        <v>2484.399999999987</v>
      </c>
      <c r="F10" s="73">
        <f t="shared" si="1"/>
        <v>105.96518945551196</v>
      </c>
    </row>
    <row r="11" spans="1:6" ht="79.5" customHeight="1">
      <c r="A11" s="324" t="s">
        <v>9</v>
      </c>
      <c r="B11" s="325" t="s">
        <v>10</v>
      </c>
      <c r="C11" s="323">
        <v>4210</v>
      </c>
      <c r="D11" s="323">
        <v>4241.7</v>
      </c>
      <c r="E11" s="323">
        <f t="shared" si="0"/>
        <v>31.699999999999818</v>
      </c>
      <c r="F11" s="73">
        <f t="shared" si="1"/>
        <v>100.75296912114014</v>
      </c>
    </row>
    <row r="12" spans="1:6" ht="87" customHeight="1">
      <c r="A12" s="324" t="s">
        <v>11</v>
      </c>
      <c r="B12" s="325" t="s">
        <v>12</v>
      </c>
      <c r="C12" s="323">
        <v>35.9</v>
      </c>
      <c r="D12" s="323">
        <v>22.9</v>
      </c>
      <c r="E12" s="323">
        <f t="shared" si="0"/>
        <v>-13</v>
      </c>
      <c r="F12" s="73">
        <f t="shared" si="1"/>
        <v>63.788300835654596</v>
      </c>
    </row>
    <row r="13" spans="1:6" ht="81" customHeight="1">
      <c r="A13" s="324" t="s">
        <v>13</v>
      </c>
      <c r="B13" s="325" t="s">
        <v>14</v>
      </c>
      <c r="C13" s="323">
        <v>4255</v>
      </c>
      <c r="D13" s="323">
        <v>4683.2</v>
      </c>
      <c r="E13" s="323">
        <f t="shared" si="0"/>
        <v>428.1999999999998</v>
      </c>
      <c r="F13" s="73">
        <f t="shared" si="1"/>
        <v>110.06345475910693</v>
      </c>
    </row>
    <row r="14" spans="1:6" s="308" customFormat="1" ht="64.5" customHeight="1">
      <c r="A14" s="324" t="s">
        <v>15</v>
      </c>
      <c r="B14" s="325" t="s">
        <v>16</v>
      </c>
      <c r="C14" s="323">
        <v>0</v>
      </c>
      <c r="D14" s="323">
        <v>-486.6</v>
      </c>
      <c r="E14" s="323">
        <f t="shared" si="0"/>
        <v>-486.6</v>
      </c>
      <c r="F14" s="73" t="e">
        <f t="shared" si="1"/>
        <v>#DIV/0!</v>
      </c>
    </row>
    <row r="15" spans="1:6" s="308" customFormat="1" ht="64.5" customHeight="1" hidden="1">
      <c r="A15" s="324" t="s">
        <v>17</v>
      </c>
      <c r="B15" s="325" t="s">
        <v>18</v>
      </c>
      <c r="C15" s="323">
        <v>0</v>
      </c>
      <c r="D15" s="323">
        <v>0</v>
      </c>
      <c r="E15" s="323">
        <f t="shared" si="0"/>
        <v>0</v>
      </c>
      <c r="F15" s="73" t="e">
        <f t="shared" si="1"/>
        <v>#DIV/0!</v>
      </c>
    </row>
    <row r="16" spans="1:6" ht="12.75">
      <c r="A16" s="326" t="s">
        <v>20</v>
      </c>
      <c r="B16" s="320" t="s">
        <v>21</v>
      </c>
      <c r="C16" s="327">
        <f>C17+C18+C19+C20</f>
        <v>14840</v>
      </c>
      <c r="D16" s="327">
        <f>D17+D18+D19+D20+D21</f>
        <v>16394.199999999997</v>
      </c>
      <c r="E16" s="323">
        <f t="shared" si="0"/>
        <v>1554.199999999997</v>
      </c>
      <c r="F16" s="73">
        <f t="shared" si="1"/>
        <v>110.4730458221024</v>
      </c>
    </row>
    <row r="17" spans="1:6" ht="76.5" customHeight="1">
      <c r="A17" s="328" t="s">
        <v>22</v>
      </c>
      <c r="B17" s="329" t="s">
        <v>23</v>
      </c>
      <c r="C17" s="323">
        <v>14840</v>
      </c>
      <c r="D17" s="323">
        <v>15150.8</v>
      </c>
      <c r="E17" s="323">
        <f t="shared" si="0"/>
        <v>310.7999999999993</v>
      </c>
      <c r="F17" s="73">
        <f t="shared" si="1"/>
        <v>102.0943396226415</v>
      </c>
    </row>
    <row r="18" spans="1:6" ht="66" customHeight="1">
      <c r="A18" s="328" t="s">
        <v>166</v>
      </c>
      <c r="B18" s="329" t="s">
        <v>25</v>
      </c>
      <c r="C18" s="323">
        <v>0</v>
      </c>
      <c r="D18" s="323">
        <v>205.9</v>
      </c>
      <c r="E18" s="323">
        <f t="shared" si="0"/>
        <v>205.9</v>
      </c>
      <c r="F18" s="73" t="e">
        <f t="shared" si="1"/>
        <v>#DIV/0!</v>
      </c>
    </row>
    <row r="19" spans="1:6" ht="39">
      <c r="A19" s="328" t="s">
        <v>26</v>
      </c>
      <c r="B19" s="329" t="s">
        <v>27</v>
      </c>
      <c r="C19" s="323">
        <v>0</v>
      </c>
      <c r="D19" s="323">
        <v>671.6</v>
      </c>
      <c r="E19" s="323">
        <f t="shared" si="0"/>
        <v>671.6</v>
      </c>
      <c r="F19" s="73" t="e">
        <f t="shared" si="1"/>
        <v>#DIV/0!</v>
      </c>
    </row>
    <row r="20" spans="1:6" ht="63" customHeight="1">
      <c r="A20" s="328" t="s">
        <v>167</v>
      </c>
      <c r="B20" s="329" t="s">
        <v>29</v>
      </c>
      <c r="C20" s="323">
        <v>0</v>
      </c>
      <c r="D20" s="323">
        <v>239.9</v>
      </c>
      <c r="E20" s="323">
        <f t="shared" si="0"/>
        <v>239.9</v>
      </c>
      <c r="F20" s="73" t="e">
        <f t="shared" si="1"/>
        <v>#DIV/0!</v>
      </c>
    </row>
    <row r="21" spans="1:6" ht="90.75" customHeight="1">
      <c r="A21" s="324" t="s">
        <v>30</v>
      </c>
      <c r="B21" s="325" t="s">
        <v>31</v>
      </c>
      <c r="C21" s="323">
        <v>0</v>
      </c>
      <c r="D21" s="323">
        <v>126</v>
      </c>
      <c r="E21" s="323">
        <f t="shared" si="0"/>
        <v>126</v>
      </c>
      <c r="F21" s="73" t="e">
        <f t="shared" si="1"/>
        <v>#DIV/0!</v>
      </c>
    </row>
    <row r="22" spans="1:6" ht="12.75">
      <c r="A22" s="326" t="s">
        <v>32</v>
      </c>
      <c r="B22" s="320" t="s">
        <v>33</v>
      </c>
      <c r="C22" s="327">
        <f>C23+C24</f>
        <v>2993</v>
      </c>
      <c r="D22" s="327">
        <f>D23+D24</f>
        <v>2998.1</v>
      </c>
      <c r="E22" s="323">
        <f t="shared" si="0"/>
        <v>5.099999999999909</v>
      </c>
      <c r="F22" s="73">
        <f aca="true" t="shared" si="2" ref="F22:F36">D22/C22*100</f>
        <v>100.17039759438691</v>
      </c>
    </row>
    <row r="23" spans="1:6" ht="12.75">
      <c r="A23" s="324" t="s">
        <v>34</v>
      </c>
      <c r="B23" s="325" t="s">
        <v>35</v>
      </c>
      <c r="C23" s="323">
        <v>2993</v>
      </c>
      <c r="D23" s="323">
        <v>2998.1</v>
      </c>
      <c r="E23" s="323">
        <f t="shared" si="0"/>
        <v>5.099999999999909</v>
      </c>
      <c r="F23" s="73">
        <f t="shared" si="2"/>
        <v>100.17039759438691</v>
      </c>
    </row>
    <row r="24" spans="1:6" ht="27" customHeight="1" hidden="1">
      <c r="A24" s="330" t="s">
        <v>36</v>
      </c>
      <c r="B24" s="329" t="s">
        <v>37</v>
      </c>
      <c r="C24" s="323">
        <v>0</v>
      </c>
      <c r="D24" s="323">
        <v>0</v>
      </c>
      <c r="E24" s="323">
        <f t="shared" si="0"/>
        <v>0</v>
      </c>
      <c r="F24" s="73" t="e">
        <f t="shared" si="2"/>
        <v>#DIV/0!</v>
      </c>
    </row>
    <row r="25" spans="1:6" ht="12.75">
      <c r="A25" s="326" t="s">
        <v>38</v>
      </c>
      <c r="B25" s="320" t="s">
        <v>39</v>
      </c>
      <c r="C25" s="327">
        <f>C27</f>
        <v>5000</v>
      </c>
      <c r="D25" s="327">
        <f>D27</f>
        <v>5744.6</v>
      </c>
      <c r="E25" s="323">
        <f t="shared" si="0"/>
        <v>744.6000000000004</v>
      </c>
      <c r="F25" s="73">
        <f t="shared" si="2"/>
        <v>114.89200000000001</v>
      </c>
    </row>
    <row r="26" spans="1:6" ht="12.75" hidden="1">
      <c r="A26" s="324" t="s">
        <v>40</v>
      </c>
      <c r="B26" s="325" t="s">
        <v>41</v>
      </c>
      <c r="C26" s="323"/>
      <c r="D26" s="323"/>
      <c r="E26" s="323"/>
      <c r="F26" s="73" t="e">
        <f t="shared" si="2"/>
        <v>#DIV/0!</v>
      </c>
    </row>
    <row r="27" spans="1:6" ht="39">
      <c r="A27" s="324" t="s">
        <v>42</v>
      </c>
      <c r="B27" s="325" t="s">
        <v>43</v>
      </c>
      <c r="C27" s="323">
        <v>5000</v>
      </c>
      <c r="D27" s="323">
        <v>5744.6</v>
      </c>
      <c r="E27" s="323">
        <f aca="true" t="shared" si="3" ref="E27:E34">D27-C27</f>
        <v>744.6000000000004</v>
      </c>
      <c r="F27" s="73">
        <f t="shared" si="2"/>
        <v>114.89200000000001</v>
      </c>
    </row>
    <row r="28" spans="1:6" s="100" customFormat="1" ht="12.75">
      <c r="A28" s="326" t="s">
        <v>44</v>
      </c>
      <c r="B28" s="320" t="s">
        <v>45</v>
      </c>
      <c r="C28" s="327">
        <f>C29+C30</f>
        <v>9810</v>
      </c>
      <c r="D28" s="327">
        <f>D29+D30</f>
        <v>10145.6</v>
      </c>
      <c r="E28" s="327">
        <f t="shared" si="3"/>
        <v>335.60000000000036</v>
      </c>
      <c r="F28" s="331">
        <f t="shared" si="2"/>
        <v>103.42099898063202</v>
      </c>
    </row>
    <row r="29" spans="1:6" ht="27" customHeight="1">
      <c r="A29" s="324" t="s">
        <v>46</v>
      </c>
      <c r="B29" s="325" t="s">
        <v>47</v>
      </c>
      <c r="C29" s="323">
        <v>3400</v>
      </c>
      <c r="D29" s="323">
        <v>3529</v>
      </c>
      <c r="E29" s="323">
        <f t="shared" si="3"/>
        <v>129</v>
      </c>
      <c r="F29" s="73">
        <f t="shared" si="2"/>
        <v>103.79411764705881</v>
      </c>
    </row>
    <row r="30" spans="1:6" ht="25.5" customHeight="1">
      <c r="A30" s="324" t="s">
        <v>48</v>
      </c>
      <c r="B30" s="325" t="s">
        <v>49</v>
      </c>
      <c r="C30" s="323">
        <v>6410</v>
      </c>
      <c r="D30" s="323">
        <v>6616.6</v>
      </c>
      <c r="E30" s="323">
        <f t="shared" si="3"/>
        <v>206.60000000000036</v>
      </c>
      <c r="F30" s="73">
        <f t="shared" si="2"/>
        <v>103.22308892355694</v>
      </c>
    </row>
    <row r="31" spans="1:6" ht="25.5" hidden="1">
      <c r="A31" s="326" t="s">
        <v>56</v>
      </c>
      <c r="B31" s="320" t="s">
        <v>57</v>
      </c>
      <c r="C31" s="327">
        <f>C32</f>
        <v>0</v>
      </c>
      <c r="D31" s="327">
        <f>D32</f>
        <v>0</v>
      </c>
      <c r="E31" s="323">
        <f t="shared" si="3"/>
        <v>0</v>
      </c>
      <c r="F31" s="73" t="e">
        <f t="shared" si="2"/>
        <v>#DIV/0!</v>
      </c>
    </row>
    <row r="32" spans="1:6" ht="25.5" customHeight="1" hidden="1">
      <c r="A32" s="324" t="s">
        <v>58</v>
      </c>
      <c r="B32" s="325" t="s">
        <v>168</v>
      </c>
      <c r="C32" s="323">
        <v>0</v>
      </c>
      <c r="D32" s="323">
        <v>0</v>
      </c>
      <c r="E32" s="323">
        <f t="shared" si="3"/>
        <v>0</v>
      </c>
      <c r="F32" s="73" t="e">
        <f t="shared" si="2"/>
        <v>#DIV/0!</v>
      </c>
    </row>
    <row r="33" spans="1:7" ht="25.5" customHeight="1">
      <c r="A33" s="332" t="s">
        <v>58</v>
      </c>
      <c r="B33" s="329" t="s">
        <v>51</v>
      </c>
      <c r="C33" s="323">
        <v>0</v>
      </c>
      <c r="D33" s="323">
        <v>-3.1</v>
      </c>
      <c r="E33" s="323">
        <f t="shared" si="3"/>
        <v>-3.1</v>
      </c>
      <c r="F33" s="73" t="e">
        <f t="shared" si="2"/>
        <v>#DIV/0!</v>
      </c>
      <c r="G33" s="73"/>
    </row>
    <row r="34" spans="1:7" ht="69" customHeight="1">
      <c r="A34" s="333" t="s">
        <v>64</v>
      </c>
      <c r="B34" s="334" t="s">
        <v>169</v>
      </c>
      <c r="C34" s="323">
        <v>130.2</v>
      </c>
      <c r="D34" s="335">
        <v>0</v>
      </c>
      <c r="E34" s="323">
        <f t="shared" si="3"/>
        <v>-130.2</v>
      </c>
      <c r="F34" s="73">
        <f t="shared" si="2"/>
        <v>0</v>
      </c>
      <c r="G34" s="336"/>
    </row>
    <row r="35" spans="1:7" ht="24" customHeight="1" hidden="1">
      <c r="A35" s="337" t="s">
        <v>170</v>
      </c>
      <c r="B35" s="320" t="s">
        <v>171</v>
      </c>
      <c r="C35" s="327">
        <v>0</v>
      </c>
      <c r="D35" s="338">
        <f>D36</f>
        <v>0</v>
      </c>
      <c r="E35" s="327">
        <v>0</v>
      </c>
      <c r="F35" s="73" t="e">
        <f t="shared" si="2"/>
        <v>#DIV/0!</v>
      </c>
      <c r="G35" s="336"/>
    </row>
    <row r="36" spans="1:7" ht="63.75" customHeight="1" hidden="1">
      <c r="A36" s="324" t="s">
        <v>172</v>
      </c>
      <c r="B36" s="325" t="s">
        <v>55</v>
      </c>
      <c r="C36" s="323">
        <v>0</v>
      </c>
      <c r="D36" s="323">
        <v>0</v>
      </c>
      <c r="E36" s="323">
        <v>0</v>
      </c>
      <c r="F36" s="73" t="e">
        <f t="shared" si="2"/>
        <v>#DIV/0!</v>
      </c>
      <c r="G36" s="336"/>
    </row>
    <row r="37" spans="1:6" ht="76.5" customHeight="1">
      <c r="A37" s="326" t="s">
        <v>62</v>
      </c>
      <c r="B37" s="320" t="s">
        <v>63</v>
      </c>
      <c r="C37" s="327">
        <f>C38+C39</f>
        <v>76.4</v>
      </c>
      <c r="D37" s="327">
        <f>D38+D39</f>
        <v>76.4</v>
      </c>
      <c r="E37" s="327">
        <f>D37-C37</f>
        <v>0</v>
      </c>
      <c r="F37" s="73">
        <f aca="true" t="shared" si="4" ref="F37:F68">D37/C37*100</f>
        <v>100</v>
      </c>
    </row>
    <row r="38" spans="1:6" ht="53.25" customHeight="1">
      <c r="A38" s="324" t="s">
        <v>64</v>
      </c>
      <c r="B38" s="325" t="s">
        <v>65</v>
      </c>
      <c r="C38" s="323">
        <v>76.4</v>
      </c>
      <c r="D38" s="323">
        <v>76.4</v>
      </c>
      <c r="E38" s="323">
        <f>D38-C38</f>
        <v>0</v>
      </c>
      <c r="F38" s="73">
        <f t="shared" si="4"/>
        <v>100</v>
      </c>
    </row>
    <row r="39" spans="1:6" ht="63.75" customHeight="1" hidden="1">
      <c r="A39" s="324" t="s">
        <v>66</v>
      </c>
      <c r="B39" s="339" t="s">
        <v>67</v>
      </c>
      <c r="C39" s="323">
        <v>0</v>
      </c>
      <c r="D39" s="323"/>
      <c r="E39" s="323">
        <f>D39-C39</f>
        <v>0</v>
      </c>
      <c r="F39" s="73" t="e">
        <f t="shared" si="4"/>
        <v>#DIV/0!</v>
      </c>
    </row>
    <row r="40" spans="1:6" ht="63.75" customHeight="1">
      <c r="A40" s="326" t="s">
        <v>173</v>
      </c>
      <c r="B40" s="340" t="s">
        <v>69</v>
      </c>
      <c r="C40" s="327">
        <f>C41</f>
        <v>293.8</v>
      </c>
      <c r="D40" s="327">
        <f>D41</f>
        <v>311.7</v>
      </c>
      <c r="E40" s="323">
        <f>D40-C40</f>
        <v>17.899999999999977</v>
      </c>
      <c r="F40" s="73">
        <f t="shared" si="4"/>
        <v>106.09257998638529</v>
      </c>
    </row>
    <row r="41" spans="1:6" ht="24" customHeight="1">
      <c r="A41" s="324" t="s">
        <v>70</v>
      </c>
      <c r="B41" s="325" t="s">
        <v>71</v>
      </c>
      <c r="C41" s="323">
        <v>293.8</v>
      </c>
      <c r="D41" s="323">
        <v>311.7</v>
      </c>
      <c r="E41" s="323">
        <f>D41-C41</f>
        <v>17.899999999999977</v>
      </c>
      <c r="F41" s="73">
        <f t="shared" si="4"/>
        <v>106.09257998638529</v>
      </c>
    </row>
    <row r="42" spans="1:6" ht="33" customHeight="1" hidden="1">
      <c r="A42" s="326" t="s">
        <v>174</v>
      </c>
      <c r="B42" s="320" t="s">
        <v>73</v>
      </c>
      <c r="C42" s="327">
        <f>C43+C44</f>
        <v>0</v>
      </c>
      <c r="D42" s="327">
        <f>D43+D44</f>
        <v>0</v>
      </c>
      <c r="E42" s="327"/>
      <c r="F42" s="73" t="e">
        <f t="shared" si="4"/>
        <v>#DIV/0!</v>
      </c>
    </row>
    <row r="43" spans="1:6" ht="78" hidden="1">
      <c r="A43" s="324" t="s">
        <v>74</v>
      </c>
      <c r="B43" s="339" t="s">
        <v>75</v>
      </c>
      <c r="C43" s="323">
        <v>0</v>
      </c>
      <c r="D43" s="323"/>
      <c r="E43" s="323">
        <f>D43-C43</f>
        <v>0</v>
      </c>
      <c r="F43" s="73" t="e">
        <f t="shared" si="4"/>
        <v>#DIV/0!</v>
      </c>
    </row>
    <row r="44" spans="1:6" ht="79.5" customHeight="1" hidden="1">
      <c r="A44" s="324" t="s">
        <v>74</v>
      </c>
      <c r="B44" s="339" t="s">
        <v>76</v>
      </c>
      <c r="C44" s="323"/>
      <c r="D44" s="323"/>
      <c r="E44" s="323"/>
      <c r="F44" s="73" t="e">
        <f t="shared" si="4"/>
        <v>#DIV/0!</v>
      </c>
    </row>
    <row r="45" spans="1:6" ht="76.5" customHeight="1">
      <c r="A45" s="341" t="s">
        <v>175</v>
      </c>
      <c r="B45" s="340" t="s">
        <v>82</v>
      </c>
      <c r="C45" s="327">
        <v>4</v>
      </c>
      <c r="D45" s="327">
        <v>4</v>
      </c>
      <c r="E45" s="323">
        <f aca="true" t="shared" si="5" ref="E45:E53">D45-C45</f>
        <v>0</v>
      </c>
      <c r="F45" s="73">
        <f t="shared" si="4"/>
        <v>100</v>
      </c>
    </row>
    <row r="46" spans="1:6" ht="25.5" customHeight="1" hidden="1">
      <c r="A46" s="341" t="s">
        <v>176</v>
      </c>
      <c r="B46" s="340" t="s">
        <v>84</v>
      </c>
      <c r="C46" s="327">
        <f>C47+C48</f>
        <v>0</v>
      </c>
      <c r="D46" s="327">
        <f>D47+D48</f>
        <v>0</v>
      </c>
      <c r="E46" s="323">
        <f t="shared" si="5"/>
        <v>0</v>
      </c>
      <c r="F46" s="73" t="e">
        <f t="shared" si="4"/>
        <v>#DIV/0!</v>
      </c>
    </row>
    <row r="47" spans="1:6" ht="30" customHeight="1" hidden="1">
      <c r="A47" s="342" t="s">
        <v>176</v>
      </c>
      <c r="B47" s="339" t="s">
        <v>88</v>
      </c>
      <c r="C47" s="343">
        <v>0</v>
      </c>
      <c r="D47" s="323">
        <v>0</v>
      </c>
      <c r="E47" s="323">
        <f t="shared" si="5"/>
        <v>0</v>
      </c>
      <c r="F47" s="73" t="e">
        <f t="shared" si="4"/>
        <v>#DIV/0!</v>
      </c>
    </row>
    <row r="48" spans="1:6" ht="15.75" customHeight="1" hidden="1">
      <c r="A48" s="342" t="s">
        <v>87</v>
      </c>
      <c r="B48" s="339" t="s">
        <v>88</v>
      </c>
      <c r="C48" s="323"/>
      <c r="D48" s="323"/>
      <c r="E48" s="323">
        <f t="shared" si="5"/>
        <v>0</v>
      </c>
      <c r="F48" s="73" t="e">
        <f t="shared" si="4"/>
        <v>#DIV/0!</v>
      </c>
    </row>
    <row r="49" spans="1:6" ht="13.5">
      <c r="A49" s="319" t="s">
        <v>89</v>
      </c>
      <c r="B49" s="344" t="s">
        <v>90</v>
      </c>
      <c r="C49" s="345">
        <f>C50</f>
        <v>69970</v>
      </c>
      <c r="D49" s="345">
        <f>D50</f>
        <v>69970</v>
      </c>
      <c r="E49" s="323">
        <f t="shared" si="5"/>
        <v>0</v>
      </c>
      <c r="F49" s="73">
        <f t="shared" si="4"/>
        <v>100</v>
      </c>
    </row>
    <row r="50" spans="1:6" ht="25.5">
      <c r="A50" s="449" t="s">
        <v>177</v>
      </c>
      <c r="B50" s="320" t="s">
        <v>92</v>
      </c>
      <c r="C50" s="346">
        <f>C51+C58+C61+C67</f>
        <v>69970</v>
      </c>
      <c r="D50" s="346">
        <f>D51+D58+D61+D67</f>
        <v>69970</v>
      </c>
      <c r="E50" s="323">
        <f t="shared" si="5"/>
        <v>0</v>
      </c>
      <c r="F50" s="421">
        <f t="shared" si="4"/>
        <v>100</v>
      </c>
    </row>
    <row r="51" spans="1:6" ht="27" customHeight="1">
      <c r="A51" s="451" t="s">
        <v>93</v>
      </c>
      <c r="B51" s="400" t="s">
        <v>761</v>
      </c>
      <c r="C51" s="346">
        <f>C52+C53+C54+C55</f>
        <v>10871.699999999999</v>
      </c>
      <c r="D51" s="346">
        <f>D52+D53+D54+D55</f>
        <v>10871.699999999999</v>
      </c>
      <c r="E51" s="323">
        <f t="shared" si="5"/>
        <v>0</v>
      </c>
      <c r="F51" s="421">
        <f t="shared" si="4"/>
        <v>100</v>
      </c>
    </row>
    <row r="52" spans="1:6" s="308" customFormat="1" ht="25.5">
      <c r="A52" s="450" t="s">
        <v>178</v>
      </c>
      <c r="B52" s="325" t="s">
        <v>97</v>
      </c>
      <c r="C52" s="323">
        <v>7045.3</v>
      </c>
      <c r="D52" s="323">
        <v>7045.3</v>
      </c>
      <c r="E52" s="323">
        <f t="shared" si="5"/>
        <v>0</v>
      </c>
      <c r="F52" s="73">
        <f t="shared" si="4"/>
        <v>100</v>
      </c>
    </row>
    <row r="53" spans="1:6" s="308" customFormat="1" ht="39.75" customHeight="1">
      <c r="A53" s="324" t="s">
        <v>98</v>
      </c>
      <c r="B53" s="339" t="s">
        <v>99</v>
      </c>
      <c r="C53" s="323">
        <v>2700</v>
      </c>
      <c r="D53" s="323">
        <v>2700</v>
      </c>
      <c r="E53" s="323">
        <f t="shared" si="5"/>
        <v>0</v>
      </c>
      <c r="F53" s="73">
        <f t="shared" si="4"/>
        <v>100</v>
      </c>
    </row>
    <row r="54" spans="1:6" s="308" customFormat="1" ht="39.75" customHeight="1">
      <c r="A54" s="324" t="s">
        <v>100</v>
      </c>
      <c r="B54" s="325" t="s">
        <v>179</v>
      </c>
      <c r="C54" s="323">
        <v>913.9</v>
      </c>
      <c r="D54" s="323">
        <v>913.9</v>
      </c>
      <c r="E54" s="323">
        <f>D54-C54</f>
        <v>0</v>
      </c>
      <c r="F54" s="73">
        <f t="shared" si="4"/>
        <v>100</v>
      </c>
    </row>
    <row r="55" spans="1:6" s="308" customFormat="1" ht="25.5" customHeight="1">
      <c r="A55" s="324" t="s">
        <v>106</v>
      </c>
      <c r="B55" s="325" t="s">
        <v>107</v>
      </c>
      <c r="C55" s="323">
        <v>212.5</v>
      </c>
      <c r="D55" s="323">
        <v>212.5</v>
      </c>
      <c r="E55" s="323">
        <f aca="true" t="shared" si="6" ref="E55:E74">D55-C55</f>
        <v>0</v>
      </c>
      <c r="F55" s="73">
        <f t="shared" si="4"/>
        <v>100</v>
      </c>
    </row>
    <row r="56" spans="1:6" ht="39" hidden="1">
      <c r="A56" s="324" t="s">
        <v>180</v>
      </c>
      <c r="B56" s="339" t="s">
        <v>181</v>
      </c>
      <c r="C56" s="323">
        <v>0</v>
      </c>
      <c r="D56" s="323">
        <v>0</v>
      </c>
      <c r="E56" s="323">
        <f t="shared" si="6"/>
        <v>0</v>
      </c>
      <c r="F56" s="73" t="e">
        <f t="shared" si="4"/>
        <v>#DIV/0!</v>
      </c>
    </row>
    <row r="57" spans="1:6" ht="39" hidden="1">
      <c r="A57" s="324" t="s">
        <v>182</v>
      </c>
      <c r="B57" s="325" t="s">
        <v>183</v>
      </c>
      <c r="C57" s="323">
        <v>0</v>
      </c>
      <c r="D57" s="323">
        <v>0</v>
      </c>
      <c r="E57" s="323">
        <f t="shared" si="6"/>
        <v>0</v>
      </c>
      <c r="F57" s="73" t="e">
        <f t="shared" si="4"/>
        <v>#DIV/0!</v>
      </c>
    </row>
    <row r="58" spans="1:6" ht="25.5">
      <c r="A58" s="326" t="s">
        <v>108</v>
      </c>
      <c r="B58" s="320" t="s">
        <v>109</v>
      </c>
      <c r="C58" s="327">
        <f>C59+C60</f>
        <v>32581.3</v>
      </c>
      <c r="D58" s="327">
        <f>D59+D60</f>
        <v>32581.3</v>
      </c>
      <c r="E58" s="327">
        <f t="shared" si="6"/>
        <v>0</v>
      </c>
      <c r="F58" s="421">
        <f t="shared" si="4"/>
        <v>100</v>
      </c>
    </row>
    <row r="59" spans="1:6" ht="39" customHeight="1">
      <c r="A59" s="324" t="s">
        <v>112</v>
      </c>
      <c r="B59" s="325" t="s">
        <v>113</v>
      </c>
      <c r="C59" s="323">
        <v>7964.3</v>
      </c>
      <c r="D59" s="323">
        <v>7964.3</v>
      </c>
      <c r="E59" s="323">
        <f t="shared" si="6"/>
        <v>0</v>
      </c>
      <c r="F59" s="73">
        <f t="shared" si="4"/>
        <v>100</v>
      </c>
    </row>
    <row r="60" spans="1:6" ht="12.75">
      <c r="A60" s="324" t="s">
        <v>184</v>
      </c>
      <c r="B60" s="325" t="s">
        <v>116</v>
      </c>
      <c r="C60" s="323">
        <v>24617</v>
      </c>
      <c r="D60" s="323">
        <v>24617</v>
      </c>
      <c r="E60" s="323">
        <f t="shared" si="6"/>
        <v>0</v>
      </c>
      <c r="F60" s="73">
        <f t="shared" si="4"/>
        <v>100</v>
      </c>
    </row>
    <row r="61" spans="1:6" s="100" customFormat="1" ht="25.5">
      <c r="A61" s="326" t="s">
        <v>117</v>
      </c>
      <c r="B61" s="320" t="s">
        <v>185</v>
      </c>
      <c r="C61" s="327">
        <f>C62+C63+C76+C75</f>
        <v>527.4</v>
      </c>
      <c r="D61" s="327">
        <f>D62+D63+D76+D75</f>
        <v>527.4</v>
      </c>
      <c r="E61" s="327">
        <f t="shared" si="6"/>
        <v>0</v>
      </c>
      <c r="F61" s="331">
        <f t="shared" si="4"/>
        <v>100</v>
      </c>
    </row>
    <row r="62" spans="1:6" ht="44.25" customHeight="1">
      <c r="A62" s="347" t="s">
        <v>133</v>
      </c>
      <c r="B62" s="348" t="s">
        <v>134</v>
      </c>
      <c r="C62" s="349">
        <v>519.8</v>
      </c>
      <c r="D62" s="349">
        <v>519.8</v>
      </c>
      <c r="E62" s="323">
        <f t="shared" si="6"/>
        <v>0</v>
      </c>
      <c r="F62" s="73">
        <f t="shared" si="4"/>
        <v>100</v>
      </c>
    </row>
    <row r="63" spans="1:6" ht="26.25" thickBot="1">
      <c r="A63" s="324" t="s">
        <v>186</v>
      </c>
      <c r="B63" s="348" t="s">
        <v>123</v>
      </c>
      <c r="C63" s="349">
        <v>7.6</v>
      </c>
      <c r="D63" s="349">
        <v>7.6</v>
      </c>
      <c r="E63" s="323">
        <f t="shared" si="6"/>
        <v>0</v>
      </c>
      <c r="F63" s="73">
        <f t="shared" si="4"/>
        <v>100</v>
      </c>
    </row>
    <row r="64" spans="1:6" ht="60.75" customHeight="1" hidden="1">
      <c r="A64" s="324" t="s">
        <v>128</v>
      </c>
      <c r="B64" s="325" t="s">
        <v>129</v>
      </c>
      <c r="C64" s="349">
        <v>0</v>
      </c>
      <c r="D64" s="349">
        <v>0</v>
      </c>
      <c r="E64" s="323">
        <f t="shared" si="6"/>
        <v>0</v>
      </c>
      <c r="F64" s="73" t="e">
        <f t="shared" si="4"/>
        <v>#DIV/0!</v>
      </c>
    </row>
    <row r="65" spans="1:6" ht="51.75" hidden="1">
      <c r="A65" s="324" t="s">
        <v>130</v>
      </c>
      <c r="B65" s="325" t="s">
        <v>131</v>
      </c>
      <c r="C65" s="350">
        <v>0</v>
      </c>
      <c r="D65" s="350">
        <v>0</v>
      </c>
      <c r="E65" s="323">
        <f t="shared" si="6"/>
        <v>0</v>
      </c>
      <c r="F65" s="73" t="e">
        <f t="shared" si="4"/>
        <v>#DIV/0!</v>
      </c>
    </row>
    <row r="66" spans="1:6" ht="52.5" hidden="1" thickBot="1">
      <c r="A66" s="324" t="s">
        <v>130</v>
      </c>
      <c r="B66" s="325" t="s">
        <v>132</v>
      </c>
      <c r="C66" s="350">
        <v>0</v>
      </c>
      <c r="D66" s="350">
        <v>0</v>
      </c>
      <c r="E66" s="323">
        <f t="shared" si="6"/>
        <v>0</v>
      </c>
      <c r="F66" s="73" t="e">
        <f t="shared" si="4"/>
        <v>#DIV/0!</v>
      </c>
    </row>
    <row r="67" spans="1:6" ht="14.25" thickBot="1">
      <c r="A67" s="419" t="s">
        <v>135</v>
      </c>
      <c r="B67" s="420" t="s">
        <v>136</v>
      </c>
      <c r="C67" s="327">
        <f>C68</f>
        <v>25989.6</v>
      </c>
      <c r="D67" s="327">
        <f>D68</f>
        <v>25989.6</v>
      </c>
      <c r="E67" s="323">
        <f t="shared" si="6"/>
        <v>0</v>
      </c>
      <c r="F67" s="421">
        <f t="shared" si="4"/>
        <v>100</v>
      </c>
    </row>
    <row r="68" spans="1:6" ht="34.5" customHeight="1" thickBot="1">
      <c r="A68" s="417" t="s">
        <v>137</v>
      </c>
      <c r="B68" s="418" t="s">
        <v>138</v>
      </c>
      <c r="C68" s="323">
        <f>C69</f>
        <v>25989.6</v>
      </c>
      <c r="D68" s="323">
        <f>D69</f>
        <v>25989.6</v>
      </c>
      <c r="E68" s="323">
        <f t="shared" si="6"/>
        <v>0</v>
      </c>
      <c r="F68" s="73">
        <f t="shared" si="4"/>
        <v>100</v>
      </c>
    </row>
    <row r="69" spans="1:6" ht="25.5">
      <c r="A69" s="351" t="s">
        <v>629</v>
      </c>
      <c r="B69" s="348" t="s">
        <v>139</v>
      </c>
      <c r="C69" s="323">
        <v>25989.6</v>
      </c>
      <c r="D69" s="323">
        <v>25989.6</v>
      </c>
      <c r="E69" s="323">
        <f t="shared" si="6"/>
        <v>0</v>
      </c>
      <c r="F69" s="73">
        <f aca="true" t="shared" si="7" ref="F69:F75">D69/C69*100</f>
        <v>100</v>
      </c>
    </row>
    <row r="70" spans="1:6" ht="25.5" hidden="1">
      <c r="A70" s="352" t="s">
        <v>187</v>
      </c>
      <c r="B70" s="340" t="s">
        <v>188</v>
      </c>
      <c r="C70" s="353">
        <v>0</v>
      </c>
      <c r="D70" s="353">
        <v>0</v>
      </c>
      <c r="E70" s="323">
        <f t="shared" si="6"/>
        <v>0</v>
      </c>
      <c r="F70" s="73" t="e">
        <f t="shared" si="7"/>
        <v>#DIV/0!</v>
      </c>
    </row>
    <row r="71" spans="1:6" ht="13.5" customHeight="1" hidden="1">
      <c r="A71" s="352" t="s">
        <v>189</v>
      </c>
      <c r="B71" s="325" t="s">
        <v>141</v>
      </c>
      <c r="C71" s="354">
        <f>C72</f>
        <v>0</v>
      </c>
      <c r="D71" s="354">
        <f>D72</f>
        <v>0</v>
      </c>
      <c r="E71" s="323">
        <f t="shared" si="6"/>
        <v>0</v>
      </c>
      <c r="F71" s="73" t="e">
        <f t="shared" si="7"/>
        <v>#DIV/0!</v>
      </c>
    </row>
    <row r="72" spans="1:6" ht="16.5" customHeight="1" hidden="1">
      <c r="A72" s="355" t="s">
        <v>187</v>
      </c>
      <c r="B72" s="325" t="s">
        <v>143</v>
      </c>
      <c r="C72" s="354">
        <v>0</v>
      </c>
      <c r="D72" s="354">
        <v>0</v>
      </c>
      <c r="E72" s="323">
        <f t="shared" si="6"/>
        <v>0</v>
      </c>
      <c r="F72" s="73" t="e">
        <f t="shared" si="7"/>
        <v>#DIV/0!</v>
      </c>
    </row>
    <row r="73" spans="1:6" ht="25.5" hidden="1">
      <c r="A73" s="356" t="s">
        <v>146</v>
      </c>
      <c r="B73" s="340" t="s">
        <v>147</v>
      </c>
      <c r="C73" s="354"/>
      <c r="D73" s="354"/>
      <c r="E73" s="323">
        <f t="shared" si="6"/>
        <v>0</v>
      </c>
      <c r="F73" s="73" t="e">
        <f t="shared" si="7"/>
        <v>#DIV/0!</v>
      </c>
    </row>
    <row r="74" spans="1:6" ht="39" hidden="1">
      <c r="A74" s="357" t="s">
        <v>150</v>
      </c>
      <c r="B74" s="358" t="s">
        <v>151</v>
      </c>
      <c r="C74" s="359">
        <v>0</v>
      </c>
      <c r="D74" s="359">
        <v>0</v>
      </c>
      <c r="E74" s="360">
        <f t="shared" si="6"/>
        <v>0</v>
      </c>
      <c r="F74" s="73" t="e">
        <f t="shared" si="7"/>
        <v>#DIV/0!</v>
      </c>
    </row>
    <row r="75" spans="1:6" ht="25.5" hidden="1">
      <c r="A75" s="361" t="s">
        <v>190</v>
      </c>
      <c r="B75" s="362" t="s">
        <v>127</v>
      </c>
      <c r="C75" s="363"/>
      <c r="D75" s="363"/>
      <c r="E75" s="364"/>
      <c r="F75" s="73" t="e">
        <f t="shared" si="7"/>
        <v>#DIV/0!</v>
      </c>
    </row>
    <row r="76" spans="1:6" ht="39" hidden="1">
      <c r="A76" s="361" t="s">
        <v>191</v>
      </c>
      <c r="B76" s="365" t="s">
        <v>153</v>
      </c>
      <c r="C76" s="366">
        <v>0</v>
      </c>
      <c r="D76" s="366"/>
      <c r="E76" s="366"/>
      <c r="F76" s="73" t="e">
        <f>D75/C75*100</f>
        <v>#DIV/0!</v>
      </c>
    </row>
    <row r="77" spans="1:4" ht="12.75">
      <c r="A77" s="367"/>
      <c r="B77" s="368"/>
      <c r="C77" s="368"/>
      <c r="D77" s="368"/>
    </row>
    <row r="78" spans="1:4" ht="18.75" customHeight="1">
      <c r="A78" s="498" t="s">
        <v>154</v>
      </c>
      <c r="B78" s="498"/>
      <c r="C78" s="499" t="s">
        <v>155</v>
      </c>
      <c r="D78" s="499"/>
    </row>
  </sheetData>
  <sheetProtection selectLockedCells="1" selectUnlockedCells="1"/>
  <mergeCells count="5">
    <mergeCell ref="B2:D2"/>
    <mergeCell ref="B4:D4"/>
    <mergeCell ref="A6:D6"/>
    <mergeCell ref="A78:B78"/>
    <mergeCell ref="C78:D78"/>
  </mergeCells>
  <printOptions/>
  <pageMargins left="1.18125" right="0.2361111111111111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0"/>
  <sheetViews>
    <sheetView zoomScale="90" zoomScaleNormal="90" workbookViewId="0" topLeftCell="A159">
      <selection activeCell="B164" sqref="B164"/>
    </sheetView>
  </sheetViews>
  <sheetFormatPr defaultColWidth="9.125" defaultRowHeight="12.75"/>
  <cols>
    <col min="1" max="1" width="7.75390625" style="156" customWidth="1"/>
    <col min="2" max="2" width="58.75390625" style="102" customWidth="1"/>
    <col min="3" max="3" width="7.75390625" style="157" customWidth="1"/>
    <col min="4" max="4" width="6.875" style="157" customWidth="1"/>
    <col min="5" max="5" width="6.75390625" style="157" customWidth="1"/>
    <col min="6" max="6" width="19.00390625" style="157" customWidth="1"/>
    <col min="7" max="7" width="8.00390625" style="157" customWidth="1"/>
    <col min="8" max="8" width="15.125" style="158" customWidth="1"/>
    <col min="9" max="9" width="15.50390625" style="158" customWidth="1"/>
    <col min="10" max="10" width="16.25390625" style="158" customWidth="1"/>
    <col min="11" max="11" width="9.125" style="102" bestFit="1" customWidth="1"/>
    <col min="12" max="16384" width="9.125" style="102" customWidth="1"/>
  </cols>
  <sheetData>
    <row r="1" spans="3:11" ht="18.75" customHeight="1">
      <c r="C1" s="102"/>
      <c r="D1" s="102"/>
      <c r="E1" s="102"/>
      <c r="F1" s="506" t="s">
        <v>192</v>
      </c>
      <c r="G1" s="506"/>
      <c r="H1" s="506"/>
      <c r="I1" s="506"/>
      <c r="J1" s="506"/>
      <c r="K1" s="194"/>
    </row>
    <row r="2" spans="3:11" ht="12.75">
      <c r="C2" s="102"/>
      <c r="D2" s="102"/>
      <c r="E2" s="102"/>
      <c r="F2" s="102"/>
      <c r="G2" s="102"/>
      <c r="H2" s="159"/>
      <c r="I2" s="159"/>
      <c r="J2" s="159"/>
      <c r="K2" s="195"/>
    </row>
    <row r="3" spans="3:11" ht="63" customHeight="1">
      <c r="C3" s="102"/>
      <c r="D3" s="102"/>
      <c r="E3" s="102"/>
      <c r="G3" s="160"/>
      <c r="H3" s="507" t="s">
        <v>193</v>
      </c>
      <c r="I3" s="507"/>
      <c r="J3" s="507"/>
      <c r="K3" s="160"/>
    </row>
    <row r="4" spans="1:11" ht="12">
      <c r="A4" s="161"/>
      <c r="B4" s="162"/>
      <c r="C4" s="162"/>
      <c r="D4" s="162"/>
      <c r="E4" s="162"/>
      <c r="F4" s="162"/>
      <c r="G4" s="162"/>
      <c r="H4" s="163"/>
      <c r="I4" s="163"/>
      <c r="J4" s="163"/>
      <c r="K4" s="162"/>
    </row>
    <row r="5" spans="1:11" ht="37.5" customHeight="1">
      <c r="A5" s="508" t="s">
        <v>194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</row>
    <row r="6" spans="1:11" ht="21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0" ht="12.75" customHeight="1">
      <c r="A7" s="510" t="s">
        <v>195</v>
      </c>
      <c r="B7" s="513" t="s">
        <v>196</v>
      </c>
      <c r="C7" s="518" t="s">
        <v>197</v>
      </c>
      <c r="D7" s="524" t="s">
        <v>198</v>
      </c>
      <c r="E7" s="524" t="s">
        <v>199</v>
      </c>
      <c r="F7" s="524" t="s">
        <v>200</v>
      </c>
      <c r="G7" s="524" t="s">
        <v>201</v>
      </c>
      <c r="H7" s="529" t="s">
        <v>202</v>
      </c>
      <c r="I7" s="529" t="s">
        <v>203</v>
      </c>
      <c r="J7" s="539" t="s">
        <v>204</v>
      </c>
    </row>
    <row r="8" spans="1:10" ht="12">
      <c r="A8" s="510"/>
      <c r="B8" s="513"/>
      <c r="C8" s="518"/>
      <c r="D8" s="524"/>
      <c r="E8" s="524"/>
      <c r="F8" s="524"/>
      <c r="G8" s="524"/>
      <c r="H8" s="529"/>
      <c r="I8" s="529"/>
      <c r="J8" s="539"/>
    </row>
    <row r="9" spans="1:10" ht="12.75" customHeight="1">
      <c r="A9" s="510"/>
      <c r="B9" s="513"/>
      <c r="C9" s="518"/>
      <c r="D9" s="524"/>
      <c r="E9" s="524"/>
      <c r="F9" s="524"/>
      <c r="G9" s="524"/>
      <c r="H9" s="529"/>
      <c r="I9" s="529"/>
      <c r="J9" s="539"/>
    </row>
    <row r="10" spans="1:10" ht="16.5">
      <c r="A10" s="168"/>
      <c r="B10" s="115">
        <v>1</v>
      </c>
      <c r="C10" s="169"/>
      <c r="D10" s="169">
        <v>2</v>
      </c>
      <c r="E10" s="169">
        <v>3</v>
      </c>
      <c r="F10" s="169">
        <v>4</v>
      </c>
      <c r="G10" s="169">
        <v>5</v>
      </c>
      <c r="H10" s="112"/>
      <c r="I10" s="112"/>
      <c r="J10" s="112"/>
    </row>
    <row r="11" spans="1:10" ht="16.5">
      <c r="A11" s="168"/>
      <c r="B11" s="115" t="s">
        <v>205</v>
      </c>
      <c r="C11" s="169"/>
      <c r="D11" s="169"/>
      <c r="E11" s="169"/>
      <c r="F11" s="169"/>
      <c r="G11" s="169"/>
      <c r="H11" s="170">
        <f>H14+H84+H91+H114+H157+H219+H237+H283+H304+H322+H330</f>
        <v>118818.8</v>
      </c>
      <c r="I11" s="170">
        <f>I14+I84+I91+I114+I157+I219+I237+I283+I304+I322+I330</f>
        <v>114052.50000000001</v>
      </c>
      <c r="J11" s="112">
        <f>I11/H11*100</f>
        <v>95.98859776399023</v>
      </c>
    </row>
    <row r="12" spans="1:10" ht="16.5">
      <c r="A12" s="511"/>
      <c r="B12" s="115" t="s">
        <v>206</v>
      </c>
      <c r="C12" s="519"/>
      <c r="D12" s="519"/>
      <c r="E12" s="519"/>
      <c r="F12" s="519"/>
      <c r="G12" s="519"/>
      <c r="H12" s="530"/>
      <c r="I12" s="530"/>
      <c r="J12" s="536"/>
    </row>
    <row r="13" spans="1:10" ht="16.5">
      <c r="A13" s="511"/>
      <c r="B13" s="115"/>
      <c r="C13" s="519"/>
      <c r="D13" s="519"/>
      <c r="E13" s="519"/>
      <c r="F13" s="519"/>
      <c r="G13" s="519"/>
      <c r="H13" s="530"/>
      <c r="I13" s="530"/>
      <c r="J13" s="536"/>
    </row>
    <row r="14" spans="1:10" ht="16.5">
      <c r="A14" s="168" t="s">
        <v>207</v>
      </c>
      <c r="B14" s="115" t="s">
        <v>208</v>
      </c>
      <c r="C14" s="169">
        <v>992</v>
      </c>
      <c r="D14" s="169" t="s">
        <v>209</v>
      </c>
      <c r="E14" s="172" t="s">
        <v>210</v>
      </c>
      <c r="F14" s="167"/>
      <c r="G14" s="167"/>
      <c r="H14" s="170">
        <f>H15+H20+H42+H47+H33+H37</f>
        <v>26832.200000000004</v>
      </c>
      <c r="I14" s="170">
        <f>I15+I20+I42+I47+I33+I37</f>
        <v>25339</v>
      </c>
      <c r="J14" s="112">
        <f>I14/H14*100</f>
        <v>94.43504446150519</v>
      </c>
    </row>
    <row r="15" spans="1:10" s="151" customFormat="1" ht="49.5">
      <c r="A15" s="168"/>
      <c r="B15" s="115" t="s">
        <v>211</v>
      </c>
      <c r="C15" s="169">
        <v>992</v>
      </c>
      <c r="D15" s="172" t="s">
        <v>209</v>
      </c>
      <c r="E15" s="172" t="s">
        <v>212</v>
      </c>
      <c r="F15" s="172"/>
      <c r="G15" s="172"/>
      <c r="H15" s="173">
        <f>H16</f>
        <v>1389.5</v>
      </c>
      <c r="I15" s="173">
        <f aca="true" t="shared" si="0" ref="H15:I18">I16</f>
        <v>1389.5</v>
      </c>
      <c r="J15" s="171">
        <f aca="true" t="shared" si="1" ref="J15:J83">I15/H15*100</f>
        <v>100</v>
      </c>
    </row>
    <row r="16" spans="1:10" ht="50.25" customHeight="1">
      <c r="A16" s="168"/>
      <c r="B16" s="174" t="s">
        <v>213</v>
      </c>
      <c r="C16" s="175">
        <v>992</v>
      </c>
      <c r="D16" s="167" t="s">
        <v>209</v>
      </c>
      <c r="E16" s="167" t="s">
        <v>212</v>
      </c>
      <c r="F16" s="167" t="s">
        <v>631</v>
      </c>
      <c r="G16" s="167"/>
      <c r="H16" s="112">
        <f t="shared" si="0"/>
        <v>1389.5</v>
      </c>
      <c r="I16" s="112">
        <f t="shared" si="0"/>
        <v>1389.5</v>
      </c>
      <c r="J16" s="112">
        <f t="shared" si="1"/>
        <v>100</v>
      </c>
    </row>
    <row r="17" spans="1:10" ht="33">
      <c r="A17" s="168"/>
      <c r="B17" s="174" t="s">
        <v>214</v>
      </c>
      <c r="C17" s="175">
        <v>992</v>
      </c>
      <c r="D17" s="167" t="s">
        <v>209</v>
      </c>
      <c r="E17" s="167" t="s">
        <v>212</v>
      </c>
      <c r="F17" s="167" t="s">
        <v>632</v>
      </c>
      <c r="G17" s="167"/>
      <c r="H17" s="112">
        <f t="shared" si="0"/>
        <v>1389.5</v>
      </c>
      <c r="I17" s="112">
        <f t="shared" si="0"/>
        <v>1389.5</v>
      </c>
      <c r="J17" s="112">
        <f t="shared" si="1"/>
        <v>100</v>
      </c>
    </row>
    <row r="18" spans="1:10" ht="33">
      <c r="A18" s="168"/>
      <c r="B18" s="174" t="s">
        <v>215</v>
      </c>
      <c r="C18" s="175">
        <v>992</v>
      </c>
      <c r="D18" s="167" t="s">
        <v>209</v>
      </c>
      <c r="E18" s="167" t="s">
        <v>212</v>
      </c>
      <c r="F18" s="167" t="s">
        <v>633</v>
      </c>
      <c r="G18" s="167"/>
      <c r="H18" s="112">
        <f t="shared" si="0"/>
        <v>1389.5</v>
      </c>
      <c r="I18" s="112">
        <f t="shared" si="0"/>
        <v>1389.5</v>
      </c>
      <c r="J18" s="112">
        <f t="shared" si="1"/>
        <v>100</v>
      </c>
    </row>
    <row r="19" spans="1:10" ht="66">
      <c r="A19" s="168"/>
      <c r="B19" s="174" t="s">
        <v>216</v>
      </c>
      <c r="C19" s="175">
        <v>993</v>
      </c>
      <c r="D19" s="167" t="s">
        <v>209</v>
      </c>
      <c r="E19" s="167" t="s">
        <v>212</v>
      </c>
      <c r="F19" s="167" t="s">
        <v>633</v>
      </c>
      <c r="G19" s="167" t="s">
        <v>217</v>
      </c>
      <c r="H19" s="112">
        <v>1389.5</v>
      </c>
      <c r="I19" s="112">
        <v>1389.5</v>
      </c>
      <c r="J19" s="112">
        <f t="shared" si="1"/>
        <v>100</v>
      </c>
    </row>
    <row r="20" spans="1:10" s="151" customFormat="1" ht="66">
      <c r="A20" s="168"/>
      <c r="B20" s="115" t="s">
        <v>218</v>
      </c>
      <c r="C20" s="169">
        <v>992</v>
      </c>
      <c r="D20" s="172" t="s">
        <v>209</v>
      </c>
      <c r="E20" s="172" t="s">
        <v>219</v>
      </c>
      <c r="F20" s="172"/>
      <c r="G20" s="172"/>
      <c r="H20" s="173">
        <f>H21</f>
        <v>8521.1</v>
      </c>
      <c r="I20" s="173">
        <f>I21</f>
        <v>8175.700000000001</v>
      </c>
      <c r="J20" s="171">
        <f t="shared" si="1"/>
        <v>95.94653272464822</v>
      </c>
    </row>
    <row r="21" spans="1:10" ht="12.75" customHeight="1">
      <c r="A21" s="511"/>
      <c r="B21" s="514" t="s">
        <v>220</v>
      </c>
      <c r="C21" s="520">
        <v>992</v>
      </c>
      <c r="D21" s="524" t="s">
        <v>209</v>
      </c>
      <c r="E21" s="524" t="s">
        <v>219</v>
      </c>
      <c r="F21" s="524" t="s">
        <v>634</v>
      </c>
      <c r="G21" s="524"/>
      <c r="H21" s="531">
        <f>H25+H30</f>
        <v>8521.1</v>
      </c>
      <c r="I21" s="531">
        <f>I25+I30</f>
        <v>8175.700000000001</v>
      </c>
      <c r="J21" s="531">
        <f t="shared" si="1"/>
        <v>95.94653272464822</v>
      </c>
    </row>
    <row r="22" spans="1:10" ht="16.5" customHeight="1">
      <c r="A22" s="511"/>
      <c r="B22" s="514"/>
      <c r="C22" s="520"/>
      <c r="D22" s="524"/>
      <c r="E22" s="524"/>
      <c r="F22" s="524"/>
      <c r="G22" s="524"/>
      <c r="H22" s="531"/>
      <c r="I22" s="531"/>
      <c r="J22" s="531"/>
    </row>
    <row r="23" spans="1:10" ht="15.75" customHeight="1">
      <c r="A23" s="511"/>
      <c r="B23" s="514"/>
      <c r="C23" s="520"/>
      <c r="D23" s="524"/>
      <c r="E23" s="524"/>
      <c r="F23" s="524"/>
      <c r="G23" s="524"/>
      <c r="H23" s="531"/>
      <c r="I23" s="531"/>
      <c r="J23" s="531"/>
    </row>
    <row r="24" spans="1:10" ht="18" customHeight="1" hidden="1">
      <c r="A24" s="511"/>
      <c r="B24" s="514"/>
      <c r="C24" s="520"/>
      <c r="D24" s="524"/>
      <c r="E24" s="524"/>
      <c r="F24" s="524"/>
      <c r="G24" s="524"/>
      <c r="H24" s="531"/>
      <c r="I24" s="531"/>
      <c r="J24" s="531"/>
    </row>
    <row r="25" spans="1:10" ht="33">
      <c r="A25" s="168"/>
      <c r="B25" s="174" t="s">
        <v>221</v>
      </c>
      <c r="C25" s="175">
        <v>992</v>
      </c>
      <c r="D25" s="167" t="s">
        <v>209</v>
      </c>
      <c r="E25" s="167" t="s">
        <v>219</v>
      </c>
      <c r="F25" s="167" t="s">
        <v>635</v>
      </c>
      <c r="G25" s="167"/>
      <c r="H25" s="112">
        <f>H26</f>
        <v>8513.5</v>
      </c>
      <c r="I25" s="112">
        <f>I26</f>
        <v>8168.1</v>
      </c>
      <c r="J25" s="112">
        <f t="shared" si="1"/>
        <v>95.9429141951019</v>
      </c>
    </row>
    <row r="26" spans="1:10" ht="33">
      <c r="A26" s="168"/>
      <c r="B26" s="174" t="s">
        <v>215</v>
      </c>
      <c r="C26" s="175">
        <v>992</v>
      </c>
      <c r="D26" s="167" t="s">
        <v>209</v>
      </c>
      <c r="E26" s="167" t="s">
        <v>219</v>
      </c>
      <c r="F26" s="167" t="s">
        <v>636</v>
      </c>
      <c r="G26" s="167"/>
      <c r="H26" s="112">
        <f>H27+H28+H29</f>
        <v>8513.5</v>
      </c>
      <c r="I26" s="112">
        <f>I27+I28+I29</f>
        <v>8168.1</v>
      </c>
      <c r="J26" s="112">
        <f t="shared" si="1"/>
        <v>95.9429141951019</v>
      </c>
    </row>
    <row r="27" spans="1:10" ht="66">
      <c r="A27" s="168"/>
      <c r="B27" s="174" t="s">
        <v>222</v>
      </c>
      <c r="C27" s="175">
        <v>993</v>
      </c>
      <c r="D27" s="167" t="s">
        <v>209</v>
      </c>
      <c r="E27" s="167" t="s">
        <v>219</v>
      </c>
      <c r="F27" s="167" t="s">
        <v>636</v>
      </c>
      <c r="G27" s="167" t="s">
        <v>217</v>
      </c>
      <c r="H27" s="112">
        <v>8050.2</v>
      </c>
      <c r="I27" s="112">
        <v>8027.6</v>
      </c>
      <c r="J27" s="112">
        <f t="shared" si="1"/>
        <v>99.71926163325135</v>
      </c>
    </row>
    <row r="28" spans="1:10" ht="33">
      <c r="A28" s="168"/>
      <c r="B28" s="430" t="s">
        <v>275</v>
      </c>
      <c r="C28" s="175" t="s">
        <v>224</v>
      </c>
      <c r="D28" s="167" t="s">
        <v>209</v>
      </c>
      <c r="E28" s="167" t="s">
        <v>219</v>
      </c>
      <c r="F28" s="167" t="s">
        <v>636</v>
      </c>
      <c r="G28" s="167" t="s">
        <v>225</v>
      </c>
      <c r="H28" s="112">
        <v>393.3</v>
      </c>
      <c r="I28" s="112">
        <v>92.6</v>
      </c>
      <c r="J28" s="112">
        <f t="shared" si="1"/>
        <v>23.544368166793795</v>
      </c>
    </row>
    <row r="29" spans="1:10" ht="16.5">
      <c r="A29" s="168"/>
      <c r="B29" s="174" t="s">
        <v>226</v>
      </c>
      <c r="C29" s="175" t="s">
        <v>224</v>
      </c>
      <c r="D29" s="167" t="s">
        <v>209</v>
      </c>
      <c r="E29" s="167" t="s">
        <v>219</v>
      </c>
      <c r="F29" s="167" t="s">
        <v>636</v>
      </c>
      <c r="G29" s="167" t="s">
        <v>227</v>
      </c>
      <c r="H29" s="112">
        <v>70</v>
      </c>
      <c r="I29" s="112">
        <v>47.9</v>
      </c>
      <c r="J29" s="112">
        <f t="shared" si="1"/>
        <v>68.42857142857143</v>
      </c>
    </row>
    <row r="30" spans="1:10" ht="16.5">
      <c r="A30" s="168"/>
      <c r="B30" s="174" t="s">
        <v>228</v>
      </c>
      <c r="C30" s="175" t="s">
        <v>224</v>
      </c>
      <c r="D30" s="167" t="s">
        <v>209</v>
      </c>
      <c r="E30" s="167" t="s">
        <v>219</v>
      </c>
      <c r="F30" s="167" t="s">
        <v>637</v>
      </c>
      <c r="G30" s="167"/>
      <c r="H30" s="178">
        <f>H31</f>
        <v>7.6</v>
      </c>
      <c r="I30" s="112">
        <f>I31</f>
        <v>7.6</v>
      </c>
      <c r="J30" s="112">
        <f t="shared" si="1"/>
        <v>100</v>
      </c>
    </row>
    <row r="31" spans="1:10" ht="49.5">
      <c r="A31" s="168"/>
      <c r="B31" s="174" t="s">
        <v>229</v>
      </c>
      <c r="C31" s="175" t="s">
        <v>224</v>
      </c>
      <c r="D31" s="167" t="s">
        <v>209</v>
      </c>
      <c r="E31" s="167" t="s">
        <v>219</v>
      </c>
      <c r="F31" s="167" t="s">
        <v>638</v>
      </c>
      <c r="G31" s="167"/>
      <c r="H31" s="112">
        <f>H32</f>
        <v>7.6</v>
      </c>
      <c r="I31" s="112">
        <f>I32</f>
        <v>7.6</v>
      </c>
      <c r="J31" s="112">
        <f t="shared" si="1"/>
        <v>100</v>
      </c>
    </row>
    <row r="32" spans="1:10" ht="33">
      <c r="A32" s="168"/>
      <c r="B32" s="430" t="s">
        <v>275</v>
      </c>
      <c r="C32" s="175" t="s">
        <v>224</v>
      </c>
      <c r="D32" s="167" t="s">
        <v>209</v>
      </c>
      <c r="E32" s="167" t="s">
        <v>219</v>
      </c>
      <c r="F32" s="167" t="s">
        <v>638</v>
      </c>
      <c r="G32" s="167" t="s">
        <v>225</v>
      </c>
      <c r="H32" s="112">
        <v>7.6</v>
      </c>
      <c r="I32" s="112">
        <v>7.6</v>
      </c>
      <c r="J32" s="112">
        <f t="shared" si="1"/>
        <v>100</v>
      </c>
    </row>
    <row r="33" spans="1:10" s="151" customFormat="1" ht="48.75" customHeight="1">
      <c r="A33" s="168"/>
      <c r="B33" s="115" t="s">
        <v>231</v>
      </c>
      <c r="C33" s="169" t="s">
        <v>224</v>
      </c>
      <c r="D33" s="172" t="s">
        <v>209</v>
      </c>
      <c r="E33" s="172" t="s">
        <v>232</v>
      </c>
      <c r="F33" s="172"/>
      <c r="G33" s="172"/>
      <c r="H33" s="171">
        <f aca="true" t="shared" si="2" ref="H33:I35">H34</f>
        <v>357.9</v>
      </c>
      <c r="I33" s="171">
        <f t="shared" si="2"/>
        <v>357.9</v>
      </c>
      <c r="J33" s="171">
        <f t="shared" si="1"/>
        <v>100</v>
      </c>
    </row>
    <row r="34" spans="1:10" ht="49.5">
      <c r="A34" s="168"/>
      <c r="B34" s="174" t="s">
        <v>233</v>
      </c>
      <c r="C34" s="175" t="s">
        <v>224</v>
      </c>
      <c r="D34" s="167" t="s">
        <v>209</v>
      </c>
      <c r="E34" s="167" t="s">
        <v>232</v>
      </c>
      <c r="F34" s="422" t="s">
        <v>639</v>
      </c>
      <c r="G34" s="167"/>
      <c r="H34" s="112">
        <f t="shared" si="2"/>
        <v>357.9</v>
      </c>
      <c r="I34" s="112">
        <f t="shared" si="2"/>
        <v>357.9</v>
      </c>
      <c r="J34" s="112">
        <f t="shared" si="1"/>
        <v>100</v>
      </c>
    </row>
    <row r="35" spans="1:10" ht="33">
      <c r="A35" s="168"/>
      <c r="B35" s="174" t="s">
        <v>215</v>
      </c>
      <c r="C35" s="175" t="s">
        <v>224</v>
      </c>
      <c r="D35" s="167" t="s">
        <v>209</v>
      </c>
      <c r="E35" s="167" t="s">
        <v>232</v>
      </c>
      <c r="F35" s="422" t="s">
        <v>640</v>
      </c>
      <c r="G35" s="167"/>
      <c r="H35" s="112">
        <f t="shared" si="2"/>
        <v>357.9</v>
      </c>
      <c r="I35" s="112">
        <f t="shared" si="2"/>
        <v>357.9</v>
      </c>
      <c r="J35" s="112">
        <f t="shared" si="1"/>
        <v>100</v>
      </c>
    </row>
    <row r="36" spans="1:10" ht="16.5">
      <c r="A36" s="168"/>
      <c r="B36" s="174" t="s">
        <v>234</v>
      </c>
      <c r="C36" s="175" t="s">
        <v>224</v>
      </c>
      <c r="D36" s="167" t="s">
        <v>209</v>
      </c>
      <c r="E36" s="167" t="s">
        <v>232</v>
      </c>
      <c r="F36" s="422" t="s">
        <v>640</v>
      </c>
      <c r="G36" s="167" t="s">
        <v>235</v>
      </c>
      <c r="H36" s="112">
        <v>357.9</v>
      </c>
      <c r="I36" s="112">
        <v>357.9</v>
      </c>
      <c r="J36" s="112">
        <f t="shared" si="1"/>
        <v>100</v>
      </c>
    </row>
    <row r="37" spans="1:10" ht="19.5" customHeight="1" hidden="1">
      <c r="A37" s="168"/>
      <c r="B37" s="174" t="s">
        <v>236</v>
      </c>
      <c r="C37" s="175" t="s">
        <v>224</v>
      </c>
      <c r="D37" s="167" t="s">
        <v>209</v>
      </c>
      <c r="E37" s="167" t="s">
        <v>237</v>
      </c>
      <c r="F37" s="179"/>
      <c r="G37" s="167"/>
      <c r="H37" s="112">
        <f aca="true" t="shared" si="3" ref="H37:I40">H38</f>
        <v>0</v>
      </c>
      <c r="I37" s="112">
        <f t="shared" si="3"/>
        <v>0</v>
      </c>
      <c r="J37" s="112" t="e">
        <f t="shared" si="1"/>
        <v>#DIV/0!</v>
      </c>
    </row>
    <row r="38" spans="1:10" ht="33" hidden="1">
      <c r="A38" s="168"/>
      <c r="B38" s="174" t="s">
        <v>220</v>
      </c>
      <c r="C38" s="175" t="s">
        <v>224</v>
      </c>
      <c r="D38" s="167" t="s">
        <v>209</v>
      </c>
      <c r="E38" s="180" t="s">
        <v>237</v>
      </c>
      <c r="F38" s="181">
        <v>5100000000</v>
      </c>
      <c r="G38" s="182"/>
      <c r="H38" s="112">
        <f t="shared" si="3"/>
        <v>0</v>
      </c>
      <c r="I38" s="112">
        <f t="shared" si="3"/>
        <v>0</v>
      </c>
      <c r="J38" s="112" t="e">
        <f t="shared" si="1"/>
        <v>#DIV/0!</v>
      </c>
    </row>
    <row r="39" spans="1:10" ht="16.5" hidden="1">
      <c r="A39" s="168"/>
      <c r="B39" s="174" t="s">
        <v>238</v>
      </c>
      <c r="C39" s="175" t="s">
        <v>224</v>
      </c>
      <c r="D39" s="167" t="s">
        <v>209</v>
      </c>
      <c r="E39" s="180" t="s">
        <v>237</v>
      </c>
      <c r="F39" s="181">
        <v>5140000000</v>
      </c>
      <c r="G39" s="182"/>
      <c r="H39" s="112">
        <f t="shared" si="3"/>
        <v>0</v>
      </c>
      <c r="I39" s="112">
        <f t="shared" si="3"/>
        <v>0</v>
      </c>
      <c r="J39" s="112" t="e">
        <f t="shared" si="1"/>
        <v>#DIV/0!</v>
      </c>
    </row>
    <row r="40" spans="1:10" ht="33" hidden="1">
      <c r="A40" s="168"/>
      <c r="B40" s="174" t="s">
        <v>239</v>
      </c>
      <c r="C40" s="175" t="s">
        <v>224</v>
      </c>
      <c r="D40" s="167" t="s">
        <v>209</v>
      </c>
      <c r="E40" s="180" t="s">
        <v>237</v>
      </c>
      <c r="F40" s="181">
        <v>5140000190</v>
      </c>
      <c r="G40" s="182"/>
      <c r="H40" s="112">
        <f t="shared" si="3"/>
        <v>0</v>
      </c>
      <c r="I40" s="112">
        <f t="shared" si="3"/>
        <v>0</v>
      </c>
      <c r="J40" s="112" t="e">
        <f t="shared" si="1"/>
        <v>#DIV/0!</v>
      </c>
    </row>
    <row r="41" spans="1:10" ht="16.5" hidden="1">
      <c r="A41" s="168"/>
      <c r="B41" s="174" t="s">
        <v>226</v>
      </c>
      <c r="C41" s="175" t="s">
        <v>224</v>
      </c>
      <c r="D41" s="167" t="s">
        <v>209</v>
      </c>
      <c r="E41" s="180" t="s">
        <v>237</v>
      </c>
      <c r="F41" s="181">
        <v>5140000190</v>
      </c>
      <c r="G41" s="182" t="s">
        <v>240</v>
      </c>
      <c r="H41" s="112">
        <v>0</v>
      </c>
      <c r="I41" s="112"/>
      <c r="J41" s="112" t="e">
        <f t="shared" si="1"/>
        <v>#DIV/0!</v>
      </c>
    </row>
    <row r="42" spans="1:10" s="151" customFormat="1" ht="16.5">
      <c r="A42" s="168"/>
      <c r="B42" s="115" t="s">
        <v>241</v>
      </c>
      <c r="C42" s="169">
        <v>992</v>
      </c>
      <c r="D42" s="172" t="s">
        <v>209</v>
      </c>
      <c r="E42" s="183">
        <v>11</v>
      </c>
      <c r="F42" s="184"/>
      <c r="G42" s="185"/>
      <c r="H42" s="170">
        <f aca="true" t="shared" si="4" ref="H42:I45">H43</f>
        <v>50</v>
      </c>
      <c r="I42" s="170">
        <f t="shared" si="4"/>
        <v>0</v>
      </c>
      <c r="J42" s="171">
        <f>-J4</f>
        <v>0</v>
      </c>
    </row>
    <row r="43" spans="1:10" ht="33" thickBot="1">
      <c r="A43" s="186"/>
      <c r="B43" s="174" t="s">
        <v>220</v>
      </c>
      <c r="C43" s="187">
        <v>992</v>
      </c>
      <c r="D43" s="167" t="s">
        <v>209</v>
      </c>
      <c r="E43" s="180">
        <v>11</v>
      </c>
      <c r="F43" s="423" t="s">
        <v>634</v>
      </c>
      <c r="G43" s="182"/>
      <c r="H43" s="189">
        <f t="shared" si="4"/>
        <v>50</v>
      </c>
      <c r="I43" s="189">
        <f t="shared" si="4"/>
        <v>0</v>
      </c>
      <c r="J43" s="112">
        <f>-J5</f>
        <v>0</v>
      </c>
    </row>
    <row r="44" spans="1:10" ht="16.5" thickBot="1">
      <c r="A44" s="186"/>
      <c r="B44" s="174" t="s">
        <v>242</v>
      </c>
      <c r="C44" s="187">
        <v>992</v>
      </c>
      <c r="D44" s="167" t="s">
        <v>209</v>
      </c>
      <c r="E44" s="167">
        <v>11</v>
      </c>
      <c r="F44" s="423" t="s">
        <v>641</v>
      </c>
      <c r="G44" s="167"/>
      <c r="H44" s="189">
        <f t="shared" si="4"/>
        <v>50</v>
      </c>
      <c r="I44" s="189">
        <f t="shared" si="4"/>
        <v>0</v>
      </c>
      <c r="J44" s="112">
        <f>-J6</f>
        <v>0</v>
      </c>
    </row>
    <row r="45" spans="1:10" ht="33" thickBot="1">
      <c r="A45" s="186"/>
      <c r="B45" s="174" t="s">
        <v>243</v>
      </c>
      <c r="C45" s="187" t="s">
        <v>224</v>
      </c>
      <c r="D45" s="167" t="s">
        <v>209</v>
      </c>
      <c r="E45" s="167" t="s">
        <v>244</v>
      </c>
      <c r="F45" s="423" t="s">
        <v>642</v>
      </c>
      <c r="G45" s="167"/>
      <c r="H45" s="189">
        <f t="shared" si="4"/>
        <v>50</v>
      </c>
      <c r="I45" s="189">
        <f t="shared" si="4"/>
        <v>0</v>
      </c>
      <c r="J45" s="112" t="s">
        <v>245</v>
      </c>
    </row>
    <row r="46" spans="1:10" ht="16.5" thickBot="1">
      <c r="A46" s="186"/>
      <c r="B46" s="174" t="s">
        <v>246</v>
      </c>
      <c r="C46" s="187">
        <v>992</v>
      </c>
      <c r="D46" s="167" t="s">
        <v>209</v>
      </c>
      <c r="E46" s="167">
        <v>11</v>
      </c>
      <c r="F46" s="423" t="s">
        <v>642</v>
      </c>
      <c r="G46" s="167" t="s">
        <v>227</v>
      </c>
      <c r="H46" s="189">
        <v>50</v>
      </c>
      <c r="I46" s="189">
        <v>0</v>
      </c>
      <c r="J46" s="112" t="s">
        <v>245</v>
      </c>
    </row>
    <row r="47" spans="1:10" ht="16.5">
      <c r="A47" s="186"/>
      <c r="B47" s="115" t="s">
        <v>247</v>
      </c>
      <c r="C47" s="191">
        <v>992</v>
      </c>
      <c r="D47" s="172" t="s">
        <v>209</v>
      </c>
      <c r="E47" s="172">
        <v>13</v>
      </c>
      <c r="F47" s="172"/>
      <c r="G47" s="172"/>
      <c r="H47" s="192">
        <f>H48+H51+H55+H65+H71+H75+H80</f>
        <v>16513.7</v>
      </c>
      <c r="I47" s="192">
        <f>I48+I51+I55+I65+I71+I75+I80</f>
        <v>15415.9</v>
      </c>
      <c r="J47" s="171">
        <f t="shared" si="1"/>
        <v>93.35218636647147</v>
      </c>
    </row>
    <row r="48" spans="1:10" s="151" customFormat="1" ht="49.5" thickBot="1">
      <c r="A48" s="186"/>
      <c r="B48" s="115" t="s">
        <v>643</v>
      </c>
      <c r="C48" s="191" t="s">
        <v>224</v>
      </c>
      <c r="D48" s="172" t="s">
        <v>209</v>
      </c>
      <c r="E48" s="172" t="s">
        <v>248</v>
      </c>
      <c r="F48" s="423" t="s">
        <v>644</v>
      </c>
      <c r="G48" s="172"/>
      <c r="H48" s="171">
        <f>H49</f>
        <v>252.8</v>
      </c>
      <c r="I48" s="171">
        <f>I49</f>
        <v>252.8</v>
      </c>
      <c r="J48" s="171">
        <f t="shared" si="1"/>
        <v>100</v>
      </c>
    </row>
    <row r="49" spans="1:10" ht="17.25" customHeight="1" thickBot="1">
      <c r="A49" s="186"/>
      <c r="B49" s="174" t="s">
        <v>249</v>
      </c>
      <c r="C49" s="187" t="s">
        <v>224</v>
      </c>
      <c r="D49" s="167" t="s">
        <v>209</v>
      </c>
      <c r="E49" s="167" t="s">
        <v>248</v>
      </c>
      <c r="F49" s="423" t="s">
        <v>645</v>
      </c>
      <c r="G49" s="167"/>
      <c r="H49" s="112">
        <f>H50</f>
        <v>252.8</v>
      </c>
      <c r="I49" s="112">
        <f>I50</f>
        <v>252.8</v>
      </c>
      <c r="J49" s="112"/>
    </row>
    <row r="50" spans="1:10" ht="33" thickBot="1">
      <c r="A50" s="186"/>
      <c r="B50" s="430" t="s">
        <v>275</v>
      </c>
      <c r="C50" s="187" t="s">
        <v>224</v>
      </c>
      <c r="D50" s="167" t="s">
        <v>209</v>
      </c>
      <c r="E50" s="167" t="s">
        <v>248</v>
      </c>
      <c r="F50" s="423" t="s">
        <v>645</v>
      </c>
      <c r="G50" s="167" t="s">
        <v>225</v>
      </c>
      <c r="H50" s="112">
        <v>252.8</v>
      </c>
      <c r="I50" s="112">
        <v>252.8</v>
      </c>
      <c r="J50" s="112">
        <f t="shared" si="1"/>
        <v>100</v>
      </c>
    </row>
    <row r="51" spans="1:10" s="151" customFormat="1" ht="49.5">
      <c r="A51" s="186"/>
      <c r="B51" s="193" t="s">
        <v>646</v>
      </c>
      <c r="C51" s="191" t="s">
        <v>224</v>
      </c>
      <c r="D51" s="172" t="s">
        <v>209</v>
      </c>
      <c r="E51" s="172" t="s">
        <v>248</v>
      </c>
      <c r="F51" s="172" t="s">
        <v>647</v>
      </c>
      <c r="G51" s="172"/>
      <c r="H51" s="171">
        <f aca="true" t="shared" si="5" ref="H51:I53">H52</f>
        <v>10</v>
      </c>
      <c r="I51" s="171">
        <f t="shared" si="5"/>
        <v>10</v>
      </c>
      <c r="J51" s="171">
        <f t="shared" si="1"/>
        <v>100</v>
      </c>
    </row>
    <row r="52" spans="1:10" ht="30.75" customHeight="1">
      <c r="A52" s="186"/>
      <c r="B52" s="427" t="s">
        <v>249</v>
      </c>
      <c r="C52" s="187" t="s">
        <v>224</v>
      </c>
      <c r="D52" s="167" t="s">
        <v>209</v>
      </c>
      <c r="E52" s="167" t="s">
        <v>248</v>
      </c>
      <c r="F52" s="167" t="s">
        <v>648</v>
      </c>
      <c r="G52" s="167"/>
      <c r="H52" s="112">
        <f t="shared" si="5"/>
        <v>10</v>
      </c>
      <c r="I52" s="112">
        <f t="shared" si="5"/>
        <v>10</v>
      </c>
      <c r="J52" s="112"/>
    </row>
    <row r="53" spans="1:10" ht="30.75" customHeight="1" thickBot="1">
      <c r="A53" s="186"/>
      <c r="B53" s="428" t="s">
        <v>650</v>
      </c>
      <c r="C53" s="424">
        <v>992</v>
      </c>
      <c r="D53" s="425">
        <v>1</v>
      </c>
      <c r="E53" s="425">
        <v>13</v>
      </c>
      <c r="F53" s="426" t="s">
        <v>651</v>
      </c>
      <c r="G53" s="167"/>
      <c r="H53" s="112">
        <f t="shared" si="5"/>
        <v>10</v>
      </c>
      <c r="I53" s="112">
        <f t="shared" si="5"/>
        <v>10</v>
      </c>
      <c r="J53" s="112"/>
    </row>
    <row r="54" spans="1:10" ht="42.75" customHeight="1">
      <c r="A54" s="186"/>
      <c r="B54" s="430" t="s">
        <v>275</v>
      </c>
      <c r="C54" s="187" t="s">
        <v>224</v>
      </c>
      <c r="D54" s="167" t="s">
        <v>209</v>
      </c>
      <c r="E54" s="167" t="s">
        <v>248</v>
      </c>
      <c r="F54" s="167" t="s">
        <v>652</v>
      </c>
      <c r="G54" s="167" t="s">
        <v>225</v>
      </c>
      <c r="H54" s="112">
        <v>10</v>
      </c>
      <c r="I54" s="112">
        <v>10</v>
      </c>
      <c r="J54" s="112">
        <f t="shared" si="1"/>
        <v>100</v>
      </c>
    </row>
    <row r="55" spans="1:10" s="151" customFormat="1" ht="102.75" customHeight="1">
      <c r="A55" s="186"/>
      <c r="B55" s="193" t="s">
        <v>649</v>
      </c>
      <c r="C55" s="191" t="s">
        <v>224</v>
      </c>
      <c r="D55" s="172" t="s">
        <v>209</v>
      </c>
      <c r="E55" s="172" t="s">
        <v>248</v>
      </c>
      <c r="F55" s="172" t="s">
        <v>655</v>
      </c>
      <c r="G55" s="172"/>
      <c r="H55" s="171">
        <f>H56+H59</f>
        <v>370</v>
      </c>
      <c r="I55" s="171">
        <f>I56+I59</f>
        <v>370</v>
      </c>
      <c r="J55" s="171">
        <f t="shared" si="1"/>
        <v>100</v>
      </c>
    </row>
    <row r="56" spans="1:10" ht="36.75" customHeight="1">
      <c r="A56" s="186"/>
      <c r="B56" s="135" t="s">
        <v>249</v>
      </c>
      <c r="C56" s="187" t="s">
        <v>224</v>
      </c>
      <c r="D56" s="167" t="s">
        <v>209</v>
      </c>
      <c r="E56" s="167" t="s">
        <v>248</v>
      </c>
      <c r="F56" s="167" t="s">
        <v>658</v>
      </c>
      <c r="G56" s="167"/>
      <c r="H56" s="112">
        <f>H58</f>
        <v>290</v>
      </c>
      <c r="I56" s="112">
        <f>I58</f>
        <v>290</v>
      </c>
      <c r="J56" s="112"/>
    </row>
    <row r="57" spans="1:10" ht="57" customHeight="1">
      <c r="A57" s="186"/>
      <c r="B57" s="135" t="s">
        <v>653</v>
      </c>
      <c r="C57" s="187" t="s">
        <v>224</v>
      </c>
      <c r="D57" s="167" t="s">
        <v>209</v>
      </c>
      <c r="E57" s="167" t="s">
        <v>248</v>
      </c>
      <c r="F57" s="167" t="s">
        <v>654</v>
      </c>
      <c r="G57" s="167"/>
      <c r="H57" s="112">
        <f>H58</f>
        <v>290</v>
      </c>
      <c r="I57" s="112">
        <f>I58</f>
        <v>290</v>
      </c>
      <c r="J57" s="112"/>
    </row>
    <row r="58" spans="1:10" ht="33">
      <c r="A58" s="186"/>
      <c r="B58" s="427" t="s">
        <v>275</v>
      </c>
      <c r="C58" s="187" t="s">
        <v>224</v>
      </c>
      <c r="D58" s="167" t="s">
        <v>209</v>
      </c>
      <c r="E58" s="167" t="s">
        <v>248</v>
      </c>
      <c r="F58" s="167" t="s">
        <v>654</v>
      </c>
      <c r="G58" s="167" t="s">
        <v>225</v>
      </c>
      <c r="H58" s="112">
        <v>290</v>
      </c>
      <c r="I58" s="112">
        <v>290</v>
      </c>
      <c r="J58" s="112">
        <f t="shared" si="1"/>
        <v>100</v>
      </c>
    </row>
    <row r="59" spans="1:10" ht="33" customHeight="1">
      <c r="A59" s="186"/>
      <c r="B59" s="429" t="s">
        <v>249</v>
      </c>
      <c r="C59" s="187" t="s">
        <v>224</v>
      </c>
      <c r="D59" s="167" t="s">
        <v>209</v>
      </c>
      <c r="E59" s="167" t="s">
        <v>248</v>
      </c>
      <c r="F59" s="167" t="s">
        <v>656</v>
      </c>
      <c r="G59" s="167"/>
      <c r="H59" s="112">
        <f>H61</f>
        <v>80</v>
      </c>
      <c r="I59" s="112">
        <f>I61</f>
        <v>80</v>
      </c>
      <c r="J59" s="112">
        <f t="shared" si="1"/>
        <v>100</v>
      </c>
    </row>
    <row r="60" spans="1:10" ht="67.5" customHeight="1">
      <c r="A60" s="186"/>
      <c r="B60" s="219" t="s">
        <v>250</v>
      </c>
      <c r="C60" s="187" t="s">
        <v>224</v>
      </c>
      <c r="D60" s="167" t="s">
        <v>209</v>
      </c>
      <c r="E60" s="167" t="s">
        <v>248</v>
      </c>
      <c r="F60" s="167" t="s">
        <v>657</v>
      </c>
      <c r="G60" s="167"/>
      <c r="H60" s="112">
        <f>H61</f>
        <v>80</v>
      </c>
      <c r="I60" s="112">
        <f>I61</f>
        <v>80</v>
      </c>
      <c r="J60" s="112"/>
    </row>
    <row r="61" spans="1:10" ht="36.75" customHeight="1">
      <c r="A61" s="186"/>
      <c r="B61" s="430" t="s">
        <v>275</v>
      </c>
      <c r="C61" s="187" t="s">
        <v>224</v>
      </c>
      <c r="D61" s="167" t="s">
        <v>209</v>
      </c>
      <c r="E61" s="167" t="s">
        <v>248</v>
      </c>
      <c r="F61" s="167" t="s">
        <v>657</v>
      </c>
      <c r="G61" s="167" t="s">
        <v>225</v>
      </c>
      <c r="H61" s="112">
        <v>80</v>
      </c>
      <c r="I61" s="112">
        <v>80</v>
      </c>
      <c r="J61" s="112">
        <f t="shared" si="1"/>
        <v>100</v>
      </c>
    </row>
    <row r="62" spans="1:10" ht="63.75" customHeight="1" hidden="1">
      <c r="A62" s="186"/>
      <c r="B62" s="135" t="s">
        <v>251</v>
      </c>
      <c r="C62" s="187" t="s">
        <v>224</v>
      </c>
      <c r="D62" s="167" t="s">
        <v>209</v>
      </c>
      <c r="E62" s="167" t="s">
        <v>248</v>
      </c>
      <c r="F62" s="167" t="s">
        <v>252</v>
      </c>
      <c r="G62" s="167"/>
      <c r="H62" s="189">
        <f>H63</f>
        <v>0</v>
      </c>
      <c r="I62" s="189">
        <f>I63</f>
        <v>0</v>
      </c>
      <c r="J62" s="112" t="e">
        <f t="shared" si="1"/>
        <v>#DIV/0!</v>
      </c>
    </row>
    <row r="63" spans="1:10" ht="27" customHeight="1" hidden="1">
      <c r="A63" s="186"/>
      <c r="B63" s="135" t="s">
        <v>249</v>
      </c>
      <c r="C63" s="187" t="s">
        <v>224</v>
      </c>
      <c r="D63" s="167" t="s">
        <v>209</v>
      </c>
      <c r="E63" s="167" t="s">
        <v>248</v>
      </c>
      <c r="F63" s="167" t="s">
        <v>253</v>
      </c>
      <c r="G63" s="167"/>
      <c r="H63" s="189">
        <f>H64</f>
        <v>0</v>
      </c>
      <c r="I63" s="189">
        <f>I64</f>
        <v>0</v>
      </c>
      <c r="J63" s="112" t="e">
        <f t="shared" si="1"/>
        <v>#DIV/0!</v>
      </c>
    </row>
    <row r="64" spans="1:10" ht="31.5" customHeight="1" hidden="1">
      <c r="A64" s="186"/>
      <c r="B64" s="135" t="s">
        <v>230</v>
      </c>
      <c r="C64" s="187" t="s">
        <v>224</v>
      </c>
      <c r="D64" s="167" t="s">
        <v>209</v>
      </c>
      <c r="E64" s="167" t="s">
        <v>248</v>
      </c>
      <c r="F64" s="167" t="s">
        <v>253</v>
      </c>
      <c r="G64" s="167" t="s">
        <v>225</v>
      </c>
      <c r="H64" s="189"/>
      <c r="I64" s="189"/>
      <c r="J64" s="112" t="e">
        <f t="shared" si="1"/>
        <v>#DIV/0!</v>
      </c>
    </row>
    <row r="65" spans="1:10" s="151" customFormat="1" ht="33">
      <c r="A65" s="186" t="s">
        <v>758</v>
      </c>
      <c r="B65" s="115" t="s">
        <v>254</v>
      </c>
      <c r="C65" s="191">
        <v>992</v>
      </c>
      <c r="D65" s="172" t="s">
        <v>209</v>
      </c>
      <c r="E65" s="172">
        <v>13</v>
      </c>
      <c r="F65" s="172" t="s">
        <v>659</v>
      </c>
      <c r="G65" s="172"/>
      <c r="H65" s="173">
        <f>H66</f>
        <v>2942.3999999999996</v>
      </c>
      <c r="I65" s="171">
        <f>I66</f>
        <v>2921.7</v>
      </c>
      <c r="J65" s="171">
        <f t="shared" si="1"/>
        <v>99.29649265905384</v>
      </c>
    </row>
    <row r="66" spans="1:10" ht="33">
      <c r="A66" s="168"/>
      <c r="B66" s="174" t="s">
        <v>255</v>
      </c>
      <c r="C66" s="175">
        <v>992</v>
      </c>
      <c r="D66" s="167" t="s">
        <v>209</v>
      </c>
      <c r="E66" s="167">
        <v>13</v>
      </c>
      <c r="F66" s="167" t="s">
        <v>660</v>
      </c>
      <c r="G66" s="167"/>
      <c r="H66" s="112">
        <f>H67+H69+H70</f>
        <v>2942.3999999999996</v>
      </c>
      <c r="I66" s="112">
        <f>I67+I69+I70</f>
        <v>2921.7</v>
      </c>
      <c r="J66" s="112">
        <f t="shared" si="1"/>
        <v>99.29649265905384</v>
      </c>
    </row>
    <row r="67" spans="1:10" ht="12.75" customHeight="1">
      <c r="A67" s="511"/>
      <c r="B67" s="515" t="s">
        <v>216</v>
      </c>
      <c r="C67" s="520">
        <v>992</v>
      </c>
      <c r="D67" s="524" t="s">
        <v>209</v>
      </c>
      <c r="E67" s="524">
        <v>13</v>
      </c>
      <c r="F67" s="524" t="s">
        <v>660</v>
      </c>
      <c r="G67" s="524" t="s">
        <v>217</v>
      </c>
      <c r="H67" s="531">
        <v>2205.6</v>
      </c>
      <c r="I67" s="531">
        <v>2205.6</v>
      </c>
      <c r="J67" s="531">
        <f t="shared" si="1"/>
        <v>100</v>
      </c>
    </row>
    <row r="68" spans="1:10" ht="53.25" customHeight="1">
      <c r="A68" s="511"/>
      <c r="B68" s="515"/>
      <c r="C68" s="520"/>
      <c r="D68" s="524"/>
      <c r="E68" s="524"/>
      <c r="F68" s="524"/>
      <c r="G68" s="524"/>
      <c r="H68" s="531"/>
      <c r="I68" s="531"/>
      <c r="J68" s="531"/>
    </row>
    <row r="69" spans="1:10" ht="33">
      <c r="A69" s="168"/>
      <c r="B69" s="174" t="s">
        <v>256</v>
      </c>
      <c r="C69" s="175" t="s">
        <v>224</v>
      </c>
      <c r="D69" s="167" t="s">
        <v>209</v>
      </c>
      <c r="E69" s="167" t="s">
        <v>248</v>
      </c>
      <c r="F69" s="167" t="s">
        <v>660</v>
      </c>
      <c r="G69" s="167" t="s">
        <v>225</v>
      </c>
      <c r="H69" s="112">
        <v>736.8</v>
      </c>
      <c r="I69" s="112">
        <v>716.1</v>
      </c>
      <c r="J69" s="112">
        <f t="shared" si="1"/>
        <v>97.19055374592834</v>
      </c>
    </row>
    <row r="70" spans="1:10" ht="16.5" hidden="1">
      <c r="A70" s="168"/>
      <c r="B70" s="174" t="s">
        <v>226</v>
      </c>
      <c r="C70" s="175" t="s">
        <v>224</v>
      </c>
      <c r="D70" s="167" t="s">
        <v>209</v>
      </c>
      <c r="E70" s="167" t="s">
        <v>248</v>
      </c>
      <c r="F70" s="167" t="s">
        <v>660</v>
      </c>
      <c r="G70" s="167" t="s">
        <v>227</v>
      </c>
      <c r="H70" s="112">
        <v>0</v>
      </c>
      <c r="I70" s="112">
        <v>0</v>
      </c>
      <c r="J70" s="112" t="e">
        <f t="shared" si="1"/>
        <v>#DIV/0!</v>
      </c>
    </row>
    <row r="71" spans="1:10" ht="33">
      <c r="A71" s="168"/>
      <c r="B71" s="174" t="s">
        <v>257</v>
      </c>
      <c r="C71" s="175" t="s">
        <v>224</v>
      </c>
      <c r="D71" s="167" t="s">
        <v>209</v>
      </c>
      <c r="E71" s="167" t="s">
        <v>248</v>
      </c>
      <c r="F71" s="167" t="s">
        <v>661</v>
      </c>
      <c r="G71" s="167"/>
      <c r="H71" s="112">
        <f>H72</f>
        <v>140</v>
      </c>
      <c r="I71" s="112">
        <f>I72</f>
        <v>85</v>
      </c>
      <c r="J71" s="112">
        <f t="shared" si="1"/>
        <v>60.71428571428571</v>
      </c>
    </row>
    <row r="72" spans="1:10" ht="16.5">
      <c r="A72" s="168"/>
      <c r="B72" s="174" t="s">
        <v>258</v>
      </c>
      <c r="C72" s="175" t="s">
        <v>224</v>
      </c>
      <c r="D72" s="167" t="s">
        <v>209</v>
      </c>
      <c r="E72" s="167" t="s">
        <v>248</v>
      </c>
      <c r="F72" s="167" t="s">
        <v>662</v>
      </c>
      <c r="G72" s="167"/>
      <c r="H72" s="112">
        <f>H73+H74</f>
        <v>140</v>
      </c>
      <c r="I72" s="112">
        <f>I73+I74</f>
        <v>85</v>
      </c>
      <c r="J72" s="112">
        <f t="shared" si="1"/>
        <v>60.71428571428571</v>
      </c>
    </row>
    <row r="73" spans="1:10" ht="33">
      <c r="A73" s="168"/>
      <c r="B73" s="430" t="s">
        <v>275</v>
      </c>
      <c r="C73" s="175" t="s">
        <v>224</v>
      </c>
      <c r="D73" s="167" t="s">
        <v>209</v>
      </c>
      <c r="E73" s="167" t="s">
        <v>248</v>
      </c>
      <c r="F73" s="167" t="s">
        <v>662</v>
      </c>
      <c r="G73" s="167" t="s">
        <v>225</v>
      </c>
      <c r="H73" s="112">
        <v>110</v>
      </c>
      <c r="I73" s="112">
        <v>55</v>
      </c>
      <c r="J73" s="112">
        <f t="shared" si="1"/>
        <v>50</v>
      </c>
    </row>
    <row r="74" spans="1:10" ht="16.5">
      <c r="A74" s="168"/>
      <c r="B74" s="174" t="s">
        <v>226</v>
      </c>
      <c r="C74" s="175" t="s">
        <v>224</v>
      </c>
      <c r="D74" s="167" t="s">
        <v>209</v>
      </c>
      <c r="E74" s="167" t="s">
        <v>248</v>
      </c>
      <c r="F74" s="167" t="s">
        <v>662</v>
      </c>
      <c r="G74" s="167" t="s">
        <v>227</v>
      </c>
      <c r="H74" s="112">
        <v>30</v>
      </c>
      <c r="I74" s="112">
        <v>30</v>
      </c>
      <c r="J74" s="112">
        <f t="shared" si="1"/>
        <v>100</v>
      </c>
    </row>
    <row r="75" spans="1:10" s="151" customFormat="1" ht="33">
      <c r="A75" s="168" t="s">
        <v>759</v>
      </c>
      <c r="B75" s="115" t="s">
        <v>259</v>
      </c>
      <c r="C75" s="169">
        <v>992</v>
      </c>
      <c r="D75" s="172" t="s">
        <v>209</v>
      </c>
      <c r="E75" s="172">
        <v>13</v>
      </c>
      <c r="F75" s="172" t="s">
        <v>663</v>
      </c>
      <c r="G75" s="172"/>
      <c r="H75" s="173">
        <f>H76</f>
        <v>12182.599999999999</v>
      </c>
      <c r="I75" s="171">
        <f>I76</f>
        <v>11622</v>
      </c>
      <c r="J75" s="171">
        <f t="shared" si="1"/>
        <v>95.3983550309458</v>
      </c>
    </row>
    <row r="76" spans="1:10" ht="33">
      <c r="A76" s="168"/>
      <c r="B76" s="174" t="s">
        <v>260</v>
      </c>
      <c r="C76" s="175">
        <v>992</v>
      </c>
      <c r="D76" s="167" t="s">
        <v>209</v>
      </c>
      <c r="E76" s="167">
        <v>13</v>
      </c>
      <c r="F76" s="167" t="s">
        <v>664</v>
      </c>
      <c r="G76" s="167"/>
      <c r="H76" s="112">
        <f>H77+H78+H79</f>
        <v>12182.599999999999</v>
      </c>
      <c r="I76" s="112">
        <f>I77+I78+I79</f>
        <v>11622</v>
      </c>
      <c r="J76" s="112">
        <f t="shared" si="1"/>
        <v>95.3983550309458</v>
      </c>
    </row>
    <row r="77" spans="1:10" ht="63.75" customHeight="1">
      <c r="A77" s="168"/>
      <c r="B77" s="174" t="s">
        <v>216</v>
      </c>
      <c r="C77" s="175">
        <v>992</v>
      </c>
      <c r="D77" s="167" t="s">
        <v>209</v>
      </c>
      <c r="E77" s="167">
        <v>13</v>
      </c>
      <c r="F77" s="167" t="s">
        <v>664</v>
      </c>
      <c r="G77" s="167" t="s">
        <v>217</v>
      </c>
      <c r="H77" s="112">
        <v>8364.3</v>
      </c>
      <c r="I77" s="112">
        <v>8160.3</v>
      </c>
      <c r="J77" s="112">
        <f t="shared" si="1"/>
        <v>97.56106308955921</v>
      </c>
    </row>
    <row r="78" spans="1:10" ht="33">
      <c r="A78" s="168"/>
      <c r="B78" s="174" t="s">
        <v>256</v>
      </c>
      <c r="C78" s="175" t="s">
        <v>224</v>
      </c>
      <c r="D78" s="167" t="s">
        <v>209</v>
      </c>
      <c r="E78" s="167" t="s">
        <v>248</v>
      </c>
      <c r="F78" s="167" t="s">
        <v>664</v>
      </c>
      <c r="G78" s="167" t="s">
        <v>225</v>
      </c>
      <c r="H78" s="112">
        <v>3802.3</v>
      </c>
      <c r="I78" s="112">
        <v>3445.7</v>
      </c>
      <c r="J78" s="112">
        <f t="shared" si="1"/>
        <v>90.62146595481681</v>
      </c>
    </row>
    <row r="79" spans="1:10" ht="16.5">
      <c r="A79" s="168"/>
      <c r="B79" s="174" t="s">
        <v>226</v>
      </c>
      <c r="C79" s="253" t="s">
        <v>224</v>
      </c>
      <c r="D79" s="179" t="s">
        <v>209</v>
      </c>
      <c r="E79" s="179" t="s">
        <v>248</v>
      </c>
      <c r="F79" s="179" t="s">
        <v>664</v>
      </c>
      <c r="G79" s="167" t="s">
        <v>227</v>
      </c>
      <c r="H79" s="112">
        <v>16</v>
      </c>
      <c r="I79" s="112">
        <v>16</v>
      </c>
      <c r="J79" s="112">
        <f t="shared" si="1"/>
        <v>100</v>
      </c>
    </row>
    <row r="80" spans="1:10" ht="16.5" thickBot="1">
      <c r="A80" s="168"/>
      <c r="B80" s="434" t="s">
        <v>668</v>
      </c>
      <c r="C80" s="435">
        <v>992</v>
      </c>
      <c r="D80" s="436">
        <v>1</v>
      </c>
      <c r="E80" s="436">
        <v>13</v>
      </c>
      <c r="F80" s="436" t="s">
        <v>669</v>
      </c>
      <c r="G80" s="185"/>
      <c r="H80" s="171">
        <f aca="true" t="shared" si="6" ref="H80:I82">H81</f>
        <v>615.9</v>
      </c>
      <c r="I80" s="171">
        <f t="shared" si="6"/>
        <v>154.4</v>
      </c>
      <c r="J80" s="112">
        <f t="shared" si="1"/>
        <v>25.069004708556587</v>
      </c>
    </row>
    <row r="81" spans="1:10" ht="16.5" thickBot="1">
      <c r="A81" s="168"/>
      <c r="B81" s="431" t="s">
        <v>666</v>
      </c>
      <c r="C81" s="432">
        <v>992</v>
      </c>
      <c r="D81" s="433">
        <v>1</v>
      </c>
      <c r="E81" s="433">
        <v>13</v>
      </c>
      <c r="F81" s="433" t="s">
        <v>667</v>
      </c>
      <c r="G81" s="167"/>
      <c r="H81" s="112">
        <f t="shared" si="6"/>
        <v>615.9</v>
      </c>
      <c r="I81" s="112">
        <f t="shared" si="6"/>
        <v>154.4</v>
      </c>
      <c r="J81" s="112">
        <f t="shared" si="1"/>
        <v>25.069004708556587</v>
      </c>
    </row>
    <row r="82" spans="1:10" s="100" customFormat="1" ht="49.5">
      <c r="A82" s="168"/>
      <c r="B82" s="431" t="s">
        <v>261</v>
      </c>
      <c r="C82" s="175" t="s">
        <v>224</v>
      </c>
      <c r="D82" s="190" t="s">
        <v>209</v>
      </c>
      <c r="E82" s="190" t="s">
        <v>248</v>
      </c>
      <c r="F82" s="190" t="s">
        <v>665</v>
      </c>
      <c r="G82" s="167"/>
      <c r="H82" s="269">
        <f t="shared" si="6"/>
        <v>615.9</v>
      </c>
      <c r="I82" s="269">
        <f t="shared" si="6"/>
        <v>154.4</v>
      </c>
      <c r="J82" s="112">
        <f t="shared" si="1"/>
        <v>25.069004708556587</v>
      </c>
    </row>
    <row r="83" spans="1:10" ht="33">
      <c r="A83" s="168"/>
      <c r="B83" s="430" t="s">
        <v>275</v>
      </c>
      <c r="C83" s="175" t="s">
        <v>224</v>
      </c>
      <c r="D83" s="190" t="s">
        <v>209</v>
      </c>
      <c r="E83" s="190" t="s">
        <v>248</v>
      </c>
      <c r="F83" s="190" t="s">
        <v>665</v>
      </c>
      <c r="G83" s="167" t="s">
        <v>225</v>
      </c>
      <c r="H83" s="112">
        <v>615.9</v>
      </c>
      <c r="I83" s="226">
        <v>154.4</v>
      </c>
      <c r="J83" s="112">
        <f t="shared" si="1"/>
        <v>25.069004708556587</v>
      </c>
    </row>
    <row r="84" spans="1:10" s="152" customFormat="1" ht="16.5">
      <c r="A84" s="196">
        <v>2</v>
      </c>
      <c r="B84" s="197" t="s">
        <v>262</v>
      </c>
      <c r="C84" s="198" t="s">
        <v>224</v>
      </c>
      <c r="D84" s="199" t="s">
        <v>212</v>
      </c>
      <c r="E84" s="199" t="s">
        <v>210</v>
      </c>
      <c r="F84" s="199"/>
      <c r="G84" s="200"/>
      <c r="H84" s="173">
        <f>H85</f>
        <v>519.8000000000001</v>
      </c>
      <c r="I84" s="415">
        <f>I85</f>
        <v>519.8000000000001</v>
      </c>
      <c r="J84" s="173">
        <f aca="true" t="shared" si="7" ref="J84:J89">I84/H84*100</f>
        <v>100</v>
      </c>
    </row>
    <row r="85" spans="1:10" s="153" customFormat="1" ht="16.5">
      <c r="A85" s="166"/>
      <c r="B85" s="174" t="s">
        <v>263</v>
      </c>
      <c r="C85" s="175">
        <v>992</v>
      </c>
      <c r="D85" s="167" t="s">
        <v>212</v>
      </c>
      <c r="E85" s="167" t="s">
        <v>264</v>
      </c>
      <c r="F85" s="167"/>
      <c r="G85" s="167"/>
      <c r="H85" s="112">
        <f>H86</f>
        <v>519.8000000000001</v>
      </c>
      <c r="I85" s="112">
        <f>I86</f>
        <v>519.8000000000001</v>
      </c>
      <c r="J85" s="112">
        <f t="shared" si="7"/>
        <v>100</v>
      </c>
    </row>
    <row r="86" spans="1:10" ht="51" customHeight="1">
      <c r="A86" s="168"/>
      <c r="B86" s="174" t="s">
        <v>265</v>
      </c>
      <c r="C86" s="175">
        <v>992</v>
      </c>
      <c r="D86" s="167" t="s">
        <v>212</v>
      </c>
      <c r="E86" s="167" t="s">
        <v>264</v>
      </c>
      <c r="F86" s="167" t="s">
        <v>670</v>
      </c>
      <c r="G86" s="167"/>
      <c r="H86" s="112">
        <f>H87+H90</f>
        <v>519.8000000000001</v>
      </c>
      <c r="I86" s="112">
        <f>I87+I90</f>
        <v>519.8000000000001</v>
      </c>
      <c r="J86" s="112">
        <f t="shared" si="7"/>
        <v>100</v>
      </c>
    </row>
    <row r="87" spans="1:10" ht="60.75" customHeight="1">
      <c r="A87" s="168"/>
      <c r="B87" s="174" t="s">
        <v>265</v>
      </c>
      <c r="C87" s="175">
        <v>992</v>
      </c>
      <c r="D87" s="167" t="s">
        <v>212</v>
      </c>
      <c r="E87" s="167" t="s">
        <v>264</v>
      </c>
      <c r="F87" s="167" t="s">
        <v>671</v>
      </c>
      <c r="G87" s="167"/>
      <c r="H87" s="112">
        <f>H88+H89</f>
        <v>519.1</v>
      </c>
      <c r="I87" s="112">
        <f>I88+I89</f>
        <v>519.1</v>
      </c>
      <c r="J87" s="112">
        <f t="shared" si="7"/>
        <v>100</v>
      </c>
    </row>
    <row r="88" spans="1:10" ht="66">
      <c r="A88" s="168"/>
      <c r="B88" s="174" t="s">
        <v>216</v>
      </c>
      <c r="C88" s="175">
        <v>992</v>
      </c>
      <c r="D88" s="167" t="s">
        <v>212</v>
      </c>
      <c r="E88" s="167" t="s">
        <v>264</v>
      </c>
      <c r="F88" s="167" t="s">
        <v>671</v>
      </c>
      <c r="G88" s="167" t="s">
        <v>217</v>
      </c>
      <c r="H88" s="112">
        <v>519.1</v>
      </c>
      <c r="I88" s="112">
        <v>519.1</v>
      </c>
      <c r="J88" s="112">
        <f t="shared" si="7"/>
        <v>100</v>
      </c>
    </row>
    <row r="89" spans="1:10" ht="33" hidden="1">
      <c r="A89" s="168"/>
      <c r="B89" s="174" t="s">
        <v>256</v>
      </c>
      <c r="C89" s="175">
        <v>993</v>
      </c>
      <c r="D89" s="167" t="s">
        <v>212</v>
      </c>
      <c r="E89" s="167" t="s">
        <v>264</v>
      </c>
      <c r="F89" s="167" t="s">
        <v>671</v>
      </c>
      <c r="G89" s="167" t="s">
        <v>266</v>
      </c>
      <c r="H89" s="112">
        <v>0</v>
      </c>
      <c r="I89" s="112">
        <v>0</v>
      </c>
      <c r="J89" s="112" t="e">
        <f t="shared" si="7"/>
        <v>#DIV/0!</v>
      </c>
    </row>
    <row r="90" spans="1:10" ht="33">
      <c r="A90" s="168"/>
      <c r="B90" s="430" t="s">
        <v>275</v>
      </c>
      <c r="C90" s="175" t="s">
        <v>224</v>
      </c>
      <c r="D90" s="167" t="s">
        <v>212</v>
      </c>
      <c r="E90" s="167" t="s">
        <v>264</v>
      </c>
      <c r="F90" s="167" t="s">
        <v>671</v>
      </c>
      <c r="G90" s="167" t="s">
        <v>225</v>
      </c>
      <c r="H90" s="112">
        <v>0.7</v>
      </c>
      <c r="I90" s="112">
        <v>0.7</v>
      </c>
      <c r="J90" s="112">
        <v>0</v>
      </c>
    </row>
    <row r="91" spans="1:10" s="32" customFormat="1" ht="33">
      <c r="A91" s="196" t="s">
        <v>267</v>
      </c>
      <c r="B91" s="201" t="s">
        <v>268</v>
      </c>
      <c r="C91" s="198">
        <v>992</v>
      </c>
      <c r="D91" s="200" t="s">
        <v>264</v>
      </c>
      <c r="E91" s="200" t="s">
        <v>210</v>
      </c>
      <c r="F91" s="202"/>
      <c r="G91" s="202"/>
      <c r="H91" s="203">
        <f>H92+H103</f>
        <v>114.9</v>
      </c>
      <c r="I91" s="203">
        <f>I92+I103</f>
        <v>114.9</v>
      </c>
      <c r="J91" s="178">
        <f>I91/H91*100</f>
        <v>100</v>
      </c>
    </row>
    <row r="92" spans="1:10" s="151" customFormat="1" ht="49.5">
      <c r="A92" s="168"/>
      <c r="B92" s="115" t="s">
        <v>269</v>
      </c>
      <c r="C92" s="204">
        <v>992</v>
      </c>
      <c r="D92" s="172" t="s">
        <v>264</v>
      </c>
      <c r="E92" s="172" t="s">
        <v>270</v>
      </c>
      <c r="F92" s="172"/>
      <c r="G92" s="172"/>
      <c r="H92" s="173">
        <f>H93+H102</f>
        <v>114.9</v>
      </c>
      <c r="I92" s="173">
        <f>I93+I102</f>
        <v>114.9</v>
      </c>
      <c r="J92" s="171">
        <f>I92/H92*100</f>
        <v>100</v>
      </c>
    </row>
    <row r="93" spans="1:10" ht="82.5">
      <c r="A93" s="168"/>
      <c r="B93" s="174" t="s">
        <v>673</v>
      </c>
      <c r="C93" s="175">
        <v>992</v>
      </c>
      <c r="D93" s="167" t="s">
        <v>264</v>
      </c>
      <c r="E93" s="167" t="s">
        <v>270</v>
      </c>
      <c r="F93" s="167" t="s">
        <v>672</v>
      </c>
      <c r="G93" s="167"/>
      <c r="H93" s="189">
        <f>H94+H97</f>
        <v>114.9</v>
      </c>
      <c r="I93" s="189">
        <f>I94+I97</f>
        <v>114.9</v>
      </c>
      <c r="J93" s="112">
        <f>I93/H93*100</f>
        <v>100</v>
      </c>
    </row>
    <row r="94" spans="1:10" ht="16.5">
      <c r="A94" s="168"/>
      <c r="B94" s="174" t="s">
        <v>249</v>
      </c>
      <c r="C94" s="175">
        <v>992</v>
      </c>
      <c r="D94" s="167" t="s">
        <v>264</v>
      </c>
      <c r="E94" s="167" t="s">
        <v>270</v>
      </c>
      <c r="F94" s="167" t="s">
        <v>675</v>
      </c>
      <c r="G94" s="167"/>
      <c r="H94" s="189">
        <f>H95</f>
        <v>10</v>
      </c>
      <c r="I94" s="189">
        <f>I95</f>
        <v>10</v>
      </c>
      <c r="J94" s="112"/>
    </row>
    <row r="95" spans="1:10" ht="60.75" customHeight="1">
      <c r="A95" s="168"/>
      <c r="B95" s="174" t="s">
        <v>271</v>
      </c>
      <c r="C95" s="175">
        <v>992</v>
      </c>
      <c r="D95" s="167" t="s">
        <v>264</v>
      </c>
      <c r="E95" s="167" t="s">
        <v>270</v>
      </c>
      <c r="F95" s="167" t="s">
        <v>674</v>
      </c>
      <c r="G95" s="167"/>
      <c r="H95" s="189">
        <f>H96</f>
        <v>10</v>
      </c>
      <c r="I95" s="189">
        <f>I96</f>
        <v>10</v>
      </c>
      <c r="J95" s="112"/>
    </row>
    <row r="96" spans="1:10" ht="33">
      <c r="A96" s="168"/>
      <c r="B96" s="430" t="s">
        <v>275</v>
      </c>
      <c r="C96" s="175">
        <v>992</v>
      </c>
      <c r="D96" s="167" t="s">
        <v>264</v>
      </c>
      <c r="E96" s="167" t="s">
        <v>270</v>
      </c>
      <c r="F96" s="167" t="s">
        <v>674</v>
      </c>
      <c r="G96" s="167" t="s">
        <v>225</v>
      </c>
      <c r="H96" s="189">
        <v>10</v>
      </c>
      <c r="I96" s="189">
        <v>10</v>
      </c>
      <c r="J96" s="112"/>
    </row>
    <row r="97" spans="1:10" ht="49.5">
      <c r="A97" s="168"/>
      <c r="B97" s="174" t="s">
        <v>676</v>
      </c>
      <c r="C97" s="175">
        <v>992</v>
      </c>
      <c r="D97" s="167" t="s">
        <v>264</v>
      </c>
      <c r="E97" s="167" t="s">
        <v>270</v>
      </c>
      <c r="F97" s="167" t="s">
        <v>678</v>
      </c>
      <c r="G97" s="167"/>
      <c r="H97" s="112">
        <f aca="true" t="shared" si="8" ref="H97:I99">H98</f>
        <v>104.9</v>
      </c>
      <c r="I97" s="112">
        <f t="shared" si="8"/>
        <v>104.9</v>
      </c>
      <c r="J97" s="112">
        <f>I97/H97*100</f>
        <v>100</v>
      </c>
    </row>
    <row r="98" spans="1:10" ht="16.5">
      <c r="A98" s="168"/>
      <c r="B98" s="174" t="s">
        <v>249</v>
      </c>
      <c r="C98" s="175">
        <v>992</v>
      </c>
      <c r="D98" s="167" t="s">
        <v>264</v>
      </c>
      <c r="E98" s="167" t="s">
        <v>270</v>
      </c>
      <c r="F98" s="167" t="s">
        <v>677</v>
      </c>
      <c r="G98" s="167"/>
      <c r="H98" s="112">
        <f t="shared" si="8"/>
        <v>104.9</v>
      </c>
      <c r="I98" s="112">
        <f t="shared" si="8"/>
        <v>104.9</v>
      </c>
      <c r="J98" s="112">
        <f>I98/H98*100</f>
        <v>100</v>
      </c>
    </row>
    <row r="99" spans="1:10" ht="40.5" customHeight="1">
      <c r="A99" s="168"/>
      <c r="B99" s="176" t="s">
        <v>273</v>
      </c>
      <c r="C99" s="205" t="s">
        <v>224</v>
      </c>
      <c r="D99" s="167" t="s">
        <v>264</v>
      </c>
      <c r="E99" s="167" t="s">
        <v>270</v>
      </c>
      <c r="F99" s="167" t="s">
        <v>679</v>
      </c>
      <c r="G99" s="182"/>
      <c r="H99" s="206">
        <f t="shared" si="8"/>
        <v>104.9</v>
      </c>
      <c r="I99" s="177">
        <f t="shared" si="8"/>
        <v>104.9</v>
      </c>
      <c r="J99" s="112">
        <f>I99/H99*100</f>
        <v>100</v>
      </c>
    </row>
    <row r="100" spans="1:10" ht="35.25" customHeight="1">
      <c r="A100" s="168"/>
      <c r="B100" s="430" t="s">
        <v>275</v>
      </c>
      <c r="C100" s="205" t="s">
        <v>224</v>
      </c>
      <c r="D100" s="167" t="s">
        <v>264</v>
      </c>
      <c r="E100" s="167" t="s">
        <v>270</v>
      </c>
      <c r="F100" s="167" t="s">
        <v>679</v>
      </c>
      <c r="G100" s="182" t="s">
        <v>225</v>
      </c>
      <c r="H100" s="177">
        <v>104.9</v>
      </c>
      <c r="I100" s="177">
        <v>104.9</v>
      </c>
      <c r="J100" s="112">
        <f>I100/H100*100</f>
        <v>100</v>
      </c>
    </row>
    <row r="101" spans="1:10" s="151" customFormat="1" ht="33.75" customHeight="1" hidden="1">
      <c r="A101" s="168"/>
      <c r="B101" s="176" t="s">
        <v>273</v>
      </c>
      <c r="C101" s="205" t="s">
        <v>224</v>
      </c>
      <c r="D101" s="167" t="s">
        <v>264</v>
      </c>
      <c r="E101" s="167" t="s">
        <v>270</v>
      </c>
      <c r="F101" s="167" t="s">
        <v>274</v>
      </c>
      <c r="G101" s="207"/>
      <c r="H101" s="208"/>
      <c r="I101" s="208"/>
      <c r="J101" s="209">
        <f>J102</f>
        <v>0</v>
      </c>
    </row>
    <row r="102" spans="1:10" s="151" customFormat="1" ht="54.75" customHeight="1" hidden="1">
      <c r="A102" s="168"/>
      <c r="B102" s="176" t="s">
        <v>275</v>
      </c>
      <c r="C102" s="205" t="s">
        <v>224</v>
      </c>
      <c r="D102" s="167" t="s">
        <v>264</v>
      </c>
      <c r="E102" s="167" t="s">
        <v>270</v>
      </c>
      <c r="F102" s="167" t="s">
        <v>276</v>
      </c>
      <c r="G102" s="207" t="s">
        <v>225</v>
      </c>
      <c r="H102" s="208"/>
      <c r="I102" s="177"/>
      <c r="J102" s="227"/>
    </row>
    <row r="103" spans="1:10" s="151" customFormat="1" ht="16.5" customHeight="1" hidden="1">
      <c r="A103" s="511"/>
      <c r="B103" s="516" t="s">
        <v>277</v>
      </c>
      <c r="C103" s="521">
        <v>992</v>
      </c>
      <c r="D103" s="525" t="s">
        <v>264</v>
      </c>
      <c r="E103" s="525">
        <v>14</v>
      </c>
      <c r="F103" s="525"/>
      <c r="G103" s="527"/>
      <c r="H103" s="532">
        <f>H106+H112</f>
        <v>0</v>
      </c>
      <c r="I103" s="538">
        <f>I106+I110</f>
        <v>0</v>
      </c>
      <c r="J103" s="538" t="e">
        <f aca="true" t="shared" si="9" ref="J103:J174">I103/H103*100</f>
        <v>#DIV/0!</v>
      </c>
    </row>
    <row r="104" spans="1:10" s="151" customFormat="1" ht="16.5" customHeight="1" hidden="1">
      <c r="A104" s="511"/>
      <c r="B104" s="516"/>
      <c r="C104" s="521"/>
      <c r="D104" s="525"/>
      <c r="E104" s="525"/>
      <c r="F104" s="525"/>
      <c r="G104" s="527"/>
      <c r="H104" s="533"/>
      <c r="I104" s="538"/>
      <c r="J104" s="538"/>
    </row>
    <row r="105" spans="1:10" s="151" customFormat="1" ht="16.5" customHeight="1" hidden="1">
      <c r="A105" s="511"/>
      <c r="B105" s="516"/>
      <c r="C105" s="521"/>
      <c r="D105" s="525"/>
      <c r="E105" s="525"/>
      <c r="F105" s="525"/>
      <c r="G105" s="527"/>
      <c r="H105" s="534"/>
      <c r="I105" s="538"/>
      <c r="J105" s="538"/>
    </row>
    <row r="106" spans="1:10" ht="69" customHeight="1" hidden="1">
      <c r="A106" s="168"/>
      <c r="B106" s="176" t="s">
        <v>278</v>
      </c>
      <c r="C106" s="205" t="s">
        <v>224</v>
      </c>
      <c r="D106" s="167" t="s">
        <v>264</v>
      </c>
      <c r="E106" s="167" t="s">
        <v>279</v>
      </c>
      <c r="F106" s="167" t="s">
        <v>280</v>
      </c>
      <c r="G106" s="207"/>
      <c r="H106" s="210">
        <f>H107</f>
        <v>0</v>
      </c>
      <c r="I106" s="210">
        <f>I107</f>
        <v>0</v>
      </c>
      <c r="J106" s="112" t="e">
        <f>I106/H106*100</f>
        <v>#DIV/0!</v>
      </c>
    </row>
    <row r="107" spans="1:10" ht="30.75" customHeight="1" hidden="1">
      <c r="A107" s="168"/>
      <c r="B107" s="176" t="s">
        <v>273</v>
      </c>
      <c r="C107" s="205" t="s">
        <v>224</v>
      </c>
      <c r="D107" s="167" t="s">
        <v>264</v>
      </c>
      <c r="E107" s="167" t="s">
        <v>279</v>
      </c>
      <c r="F107" s="167" t="s">
        <v>281</v>
      </c>
      <c r="G107" s="207"/>
      <c r="H107" s="211">
        <f>H108</f>
        <v>0</v>
      </c>
      <c r="I107" s="211">
        <f>I108</f>
        <v>0</v>
      </c>
      <c r="J107" s="112" t="e">
        <f>I107/H107*100</f>
        <v>#DIV/0!</v>
      </c>
    </row>
    <row r="108" spans="1:10" ht="16.5" customHeight="1" hidden="1">
      <c r="A108" s="511"/>
      <c r="B108" s="514" t="s">
        <v>230</v>
      </c>
      <c r="C108" s="522">
        <v>992</v>
      </c>
      <c r="D108" s="524" t="s">
        <v>264</v>
      </c>
      <c r="E108" s="524">
        <v>14</v>
      </c>
      <c r="F108" s="524" t="s">
        <v>281</v>
      </c>
      <c r="G108" s="524" t="s">
        <v>225</v>
      </c>
      <c r="H108" s="531">
        <v>0</v>
      </c>
      <c r="I108" s="531">
        <v>0</v>
      </c>
      <c r="J108" s="531" t="e">
        <f t="shared" si="9"/>
        <v>#DIV/0!</v>
      </c>
    </row>
    <row r="109" spans="1:10" ht="16.5" customHeight="1" hidden="1">
      <c r="A109" s="511"/>
      <c r="B109" s="514"/>
      <c r="C109" s="522"/>
      <c r="D109" s="524"/>
      <c r="E109" s="524"/>
      <c r="F109" s="524"/>
      <c r="G109" s="524"/>
      <c r="H109" s="531"/>
      <c r="I109" s="531"/>
      <c r="J109" s="531"/>
    </row>
    <row r="110" spans="1:10" ht="12.75" customHeight="1" hidden="1">
      <c r="A110" s="511"/>
      <c r="B110" s="514" t="s">
        <v>282</v>
      </c>
      <c r="C110" s="520">
        <v>992</v>
      </c>
      <c r="D110" s="524" t="s">
        <v>264</v>
      </c>
      <c r="E110" s="524">
        <v>14</v>
      </c>
      <c r="F110" s="524" t="s">
        <v>283</v>
      </c>
      <c r="G110" s="528"/>
      <c r="H110" s="535">
        <f>H112</f>
        <v>0</v>
      </c>
      <c r="I110" s="531">
        <f>I112</f>
        <v>0</v>
      </c>
      <c r="J110" s="531" t="e">
        <f>I110/H110*100</f>
        <v>#DIV/0!</v>
      </c>
    </row>
    <row r="111" spans="1:10" ht="57.75" customHeight="1" hidden="1">
      <c r="A111" s="511"/>
      <c r="B111" s="514"/>
      <c r="C111" s="520"/>
      <c r="D111" s="524"/>
      <c r="E111" s="524"/>
      <c r="F111" s="524"/>
      <c r="G111" s="528"/>
      <c r="H111" s="535"/>
      <c r="I111" s="531"/>
      <c r="J111" s="531"/>
    </row>
    <row r="112" spans="1:10" ht="33" hidden="1">
      <c r="A112" s="168"/>
      <c r="B112" s="176" t="s">
        <v>284</v>
      </c>
      <c r="C112" s="175">
        <v>992</v>
      </c>
      <c r="D112" s="167" t="s">
        <v>264</v>
      </c>
      <c r="E112" s="167">
        <v>14</v>
      </c>
      <c r="F112" s="167" t="s">
        <v>285</v>
      </c>
      <c r="G112" s="167"/>
      <c r="H112" s="112">
        <f>H113</f>
        <v>0</v>
      </c>
      <c r="I112" s="112">
        <f>I113</f>
        <v>0</v>
      </c>
      <c r="J112" s="112" t="e">
        <f t="shared" si="9"/>
        <v>#DIV/0!</v>
      </c>
    </row>
    <row r="113" spans="1:10" ht="33" hidden="1">
      <c r="A113" s="168"/>
      <c r="B113" s="212" t="s">
        <v>230</v>
      </c>
      <c r="C113" s="175">
        <v>992</v>
      </c>
      <c r="D113" s="179" t="s">
        <v>264</v>
      </c>
      <c r="E113" s="179">
        <v>14</v>
      </c>
      <c r="F113" s="179" t="s">
        <v>285</v>
      </c>
      <c r="G113" s="179" t="s">
        <v>225</v>
      </c>
      <c r="H113" s="112"/>
      <c r="I113" s="112">
        <v>0</v>
      </c>
      <c r="J113" s="112" t="e">
        <f t="shared" si="9"/>
        <v>#DIV/0!</v>
      </c>
    </row>
    <row r="114" spans="1:10" s="32" customFormat="1" ht="16.5">
      <c r="A114" s="213" t="s">
        <v>286</v>
      </c>
      <c r="B114" s="214" t="s">
        <v>287</v>
      </c>
      <c r="C114" s="215">
        <v>992</v>
      </c>
      <c r="D114" s="216" t="s">
        <v>219</v>
      </c>
      <c r="E114" s="216" t="s">
        <v>210</v>
      </c>
      <c r="F114" s="217"/>
      <c r="G114" s="217"/>
      <c r="H114" s="218">
        <f>H123+H138+H115</f>
        <v>9541.8</v>
      </c>
      <c r="I114" s="173">
        <f>I123+I138+I115</f>
        <v>9541.8</v>
      </c>
      <c r="J114" s="178">
        <f t="shared" si="9"/>
        <v>100</v>
      </c>
    </row>
    <row r="115" spans="1:10" s="32" customFormat="1" ht="16.5" hidden="1">
      <c r="A115" s="213"/>
      <c r="B115" s="219" t="s">
        <v>288</v>
      </c>
      <c r="C115" s="220"/>
      <c r="D115" s="221" t="s">
        <v>219</v>
      </c>
      <c r="E115" s="221" t="s">
        <v>209</v>
      </c>
      <c r="F115" s="219"/>
      <c r="G115" s="219"/>
      <c r="H115" s="222">
        <f>H116</f>
        <v>0</v>
      </c>
      <c r="I115" s="224">
        <f>I116</f>
        <v>0</v>
      </c>
      <c r="J115" s="178" t="e">
        <f t="shared" si="9"/>
        <v>#DIV/0!</v>
      </c>
    </row>
    <row r="116" spans="1:10" s="32" customFormat="1" ht="49.5" hidden="1">
      <c r="A116" s="213"/>
      <c r="B116" s="223" t="s">
        <v>289</v>
      </c>
      <c r="C116" s="220"/>
      <c r="D116" s="221" t="s">
        <v>219</v>
      </c>
      <c r="E116" s="221" t="s">
        <v>209</v>
      </c>
      <c r="F116" s="223">
        <v>1400000000</v>
      </c>
      <c r="G116" s="223"/>
      <c r="H116" s="222">
        <f>H117+H119+H121</f>
        <v>0</v>
      </c>
      <c r="I116" s="224">
        <f>I117+I119+I121</f>
        <v>0</v>
      </c>
      <c r="J116" s="178" t="e">
        <f t="shared" si="9"/>
        <v>#DIV/0!</v>
      </c>
    </row>
    <row r="117" spans="1:10" s="32" customFormat="1" ht="16.5" hidden="1">
      <c r="A117" s="213"/>
      <c r="B117" s="223" t="s">
        <v>290</v>
      </c>
      <c r="C117" s="220"/>
      <c r="D117" s="221" t="s">
        <v>219</v>
      </c>
      <c r="E117" s="221" t="s">
        <v>209</v>
      </c>
      <c r="F117" s="223">
        <v>1410000000</v>
      </c>
      <c r="G117" s="223"/>
      <c r="H117" s="222">
        <v>0</v>
      </c>
      <c r="I117" s="222">
        <v>0</v>
      </c>
      <c r="J117" s="178" t="e">
        <f t="shared" si="9"/>
        <v>#DIV/0!</v>
      </c>
    </row>
    <row r="118" spans="1:10" s="32" customFormat="1" ht="66" hidden="1">
      <c r="A118" s="213"/>
      <c r="B118" s="223" t="s">
        <v>216</v>
      </c>
      <c r="C118" s="220"/>
      <c r="D118" s="221" t="s">
        <v>219</v>
      </c>
      <c r="E118" s="221" t="s">
        <v>209</v>
      </c>
      <c r="F118" s="223">
        <v>1410000000</v>
      </c>
      <c r="G118" s="223">
        <v>100</v>
      </c>
      <c r="H118" s="222">
        <v>0</v>
      </c>
      <c r="I118" s="222">
        <v>0</v>
      </c>
      <c r="J118" s="178" t="e">
        <f t="shared" si="9"/>
        <v>#DIV/0!</v>
      </c>
    </row>
    <row r="119" spans="1:10" s="32" customFormat="1" ht="33" hidden="1">
      <c r="A119" s="213"/>
      <c r="B119" s="223" t="s">
        <v>291</v>
      </c>
      <c r="C119" s="220"/>
      <c r="D119" s="221" t="s">
        <v>219</v>
      </c>
      <c r="E119" s="221" t="s">
        <v>209</v>
      </c>
      <c r="F119" s="223">
        <v>1420000000</v>
      </c>
      <c r="G119" s="223"/>
      <c r="H119" s="224">
        <f>H120</f>
        <v>0</v>
      </c>
      <c r="I119" s="224">
        <f>I120</f>
        <v>0</v>
      </c>
      <c r="J119" s="178" t="e">
        <f t="shared" si="9"/>
        <v>#DIV/0!</v>
      </c>
    </row>
    <row r="120" spans="1:10" s="32" customFormat="1" ht="66" hidden="1">
      <c r="A120" s="213"/>
      <c r="B120" s="223" t="s">
        <v>216</v>
      </c>
      <c r="C120" s="220"/>
      <c r="D120" s="221" t="s">
        <v>219</v>
      </c>
      <c r="E120" s="221" t="s">
        <v>209</v>
      </c>
      <c r="F120" s="223">
        <v>1420000000</v>
      </c>
      <c r="G120" s="223">
        <v>100</v>
      </c>
      <c r="H120" s="224">
        <v>0</v>
      </c>
      <c r="I120" s="224">
        <v>0</v>
      </c>
      <c r="J120" s="178" t="e">
        <f t="shared" si="9"/>
        <v>#DIV/0!</v>
      </c>
    </row>
    <row r="121" spans="1:10" s="32" customFormat="1" ht="16.5" hidden="1">
      <c r="A121" s="213"/>
      <c r="B121" s="223" t="s">
        <v>290</v>
      </c>
      <c r="C121" s="220"/>
      <c r="D121" s="221" t="s">
        <v>219</v>
      </c>
      <c r="E121" s="221" t="s">
        <v>209</v>
      </c>
      <c r="F121" s="223">
        <v>1430000000</v>
      </c>
      <c r="G121" s="223"/>
      <c r="H121" s="224">
        <f>H122</f>
        <v>0</v>
      </c>
      <c r="I121" s="224">
        <f>I122</f>
        <v>0</v>
      </c>
      <c r="J121" s="178" t="e">
        <f t="shared" si="9"/>
        <v>#DIV/0!</v>
      </c>
    </row>
    <row r="122" spans="1:10" s="32" customFormat="1" ht="66" hidden="1">
      <c r="A122" s="213"/>
      <c r="B122" s="223" t="s">
        <v>216</v>
      </c>
      <c r="C122" s="220"/>
      <c r="D122" s="221" t="s">
        <v>219</v>
      </c>
      <c r="E122" s="221" t="s">
        <v>209</v>
      </c>
      <c r="F122" s="223">
        <v>1430000000</v>
      </c>
      <c r="G122" s="223">
        <v>100</v>
      </c>
      <c r="H122" s="224">
        <v>0</v>
      </c>
      <c r="I122" s="224">
        <v>0</v>
      </c>
      <c r="J122" s="178" t="e">
        <f t="shared" si="9"/>
        <v>#DIV/0!</v>
      </c>
    </row>
    <row r="123" spans="1:10" s="154" customFormat="1" ht="16.5">
      <c r="A123" s="196"/>
      <c r="B123" s="225" t="s">
        <v>292</v>
      </c>
      <c r="C123" s="198">
        <v>992</v>
      </c>
      <c r="D123" s="199" t="s">
        <v>219</v>
      </c>
      <c r="E123" s="199" t="s">
        <v>272</v>
      </c>
      <c r="F123" s="199"/>
      <c r="G123" s="199"/>
      <c r="H123" s="173">
        <f>H124</f>
        <v>9441.8</v>
      </c>
      <c r="I123" s="173">
        <f>I124</f>
        <v>9441.8</v>
      </c>
      <c r="J123" s="173">
        <f t="shared" si="9"/>
        <v>100</v>
      </c>
    </row>
    <row r="124" spans="1:10" ht="99">
      <c r="A124" s="168"/>
      <c r="B124" s="176" t="s">
        <v>680</v>
      </c>
      <c r="C124" s="175">
        <v>992</v>
      </c>
      <c r="D124" s="167" t="s">
        <v>219</v>
      </c>
      <c r="E124" s="167" t="s">
        <v>272</v>
      </c>
      <c r="F124" s="167" t="s">
        <v>681</v>
      </c>
      <c r="G124" s="167"/>
      <c r="H124" s="178">
        <f>H125+H130+H133</f>
        <v>9441.8</v>
      </c>
      <c r="I124" s="414">
        <f>I125+I130+I133</f>
        <v>9441.8</v>
      </c>
      <c r="J124" s="112">
        <f t="shared" si="9"/>
        <v>100</v>
      </c>
    </row>
    <row r="125" spans="1:10" ht="16.5">
      <c r="A125" s="168"/>
      <c r="B125" s="174" t="s">
        <v>249</v>
      </c>
      <c r="C125" s="175" t="s">
        <v>224</v>
      </c>
      <c r="D125" s="167" t="s">
        <v>219</v>
      </c>
      <c r="E125" s="167" t="s">
        <v>272</v>
      </c>
      <c r="F125" s="167" t="s">
        <v>682</v>
      </c>
      <c r="G125" s="167"/>
      <c r="H125" s="414">
        <f>H126+H128</f>
        <v>7602.7</v>
      </c>
      <c r="I125" s="414">
        <f>I126+I128</f>
        <v>7602.7</v>
      </c>
      <c r="J125" s="112"/>
    </row>
    <row r="126" spans="1:10" ht="33">
      <c r="A126" s="168"/>
      <c r="B126" s="212" t="s">
        <v>293</v>
      </c>
      <c r="C126" s="175" t="s">
        <v>224</v>
      </c>
      <c r="D126" s="167" t="s">
        <v>219</v>
      </c>
      <c r="E126" s="167" t="s">
        <v>272</v>
      </c>
      <c r="F126" s="167" t="s">
        <v>683</v>
      </c>
      <c r="G126" s="167"/>
      <c r="H126" s="112">
        <f>H127</f>
        <v>7280.9</v>
      </c>
      <c r="I126" s="112">
        <f>I127</f>
        <v>7280.9</v>
      </c>
      <c r="J126" s="112">
        <f t="shared" si="9"/>
        <v>100</v>
      </c>
    </row>
    <row r="127" spans="1:10" ht="33.75" customHeight="1">
      <c r="A127" s="186"/>
      <c r="B127" s="241" t="s">
        <v>275</v>
      </c>
      <c r="C127" s="187">
        <v>992</v>
      </c>
      <c r="D127" s="167" t="s">
        <v>219</v>
      </c>
      <c r="E127" s="167" t="s">
        <v>272</v>
      </c>
      <c r="F127" s="167" t="s">
        <v>683</v>
      </c>
      <c r="G127" s="167" t="s">
        <v>225</v>
      </c>
      <c r="H127" s="112">
        <v>7280.9</v>
      </c>
      <c r="I127" s="112">
        <v>7280.9</v>
      </c>
      <c r="J127" s="112">
        <f>I127/H127*100</f>
        <v>100</v>
      </c>
    </row>
    <row r="128" spans="1:10" ht="46.5" customHeight="1">
      <c r="A128" s="186"/>
      <c r="B128" s="241" t="s">
        <v>684</v>
      </c>
      <c r="C128" s="175" t="s">
        <v>224</v>
      </c>
      <c r="D128" s="167" t="s">
        <v>219</v>
      </c>
      <c r="E128" s="167" t="s">
        <v>272</v>
      </c>
      <c r="F128" s="167" t="s">
        <v>687</v>
      </c>
      <c r="G128" s="167"/>
      <c r="H128" s="112">
        <f>H129</f>
        <v>321.8</v>
      </c>
      <c r="I128" s="112">
        <f>I129</f>
        <v>321.8</v>
      </c>
      <c r="J128" s="112">
        <f>I128/H128*100</f>
        <v>100</v>
      </c>
    </row>
    <row r="129" spans="1:10" ht="33.75" customHeight="1">
      <c r="A129" s="168"/>
      <c r="B129" s="430" t="s">
        <v>275</v>
      </c>
      <c r="C129" s="187">
        <v>992</v>
      </c>
      <c r="D129" s="167" t="s">
        <v>219</v>
      </c>
      <c r="E129" s="167" t="s">
        <v>272</v>
      </c>
      <c r="F129" s="167" t="s">
        <v>687</v>
      </c>
      <c r="G129" s="167" t="s">
        <v>225</v>
      </c>
      <c r="H129" s="112">
        <v>321.8</v>
      </c>
      <c r="I129" s="112">
        <v>321.8</v>
      </c>
      <c r="J129" s="112">
        <f>I129/H129*100</f>
        <v>100</v>
      </c>
    </row>
    <row r="130" spans="1:10" ht="33.75" customHeight="1">
      <c r="A130" s="168"/>
      <c r="B130" s="174" t="s">
        <v>249</v>
      </c>
      <c r="C130" s="175" t="s">
        <v>224</v>
      </c>
      <c r="D130" s="167" t="s">
        <v>219</v>
      </c>
      <c r="E130" s="167" t="s">
        <v>272</v>
      </c>
      <c r="F130" s="167" t="s">
        <v>685</v>
      </c>
      <c r="G130" s="167"/>
      <c r="H130" s="112">
        <f>H131</f>
        <v>1111.8</v>
      </c>
      <c r="I130" s="112">
        <f>I131</f>
        <v>1111.8</v>
      </c>
      <c r="J130" s="112">
        <f>I130/H130*100</f>
        <v>100</v>
      </c>
    </row>
    <row r="131" spans="1:10" ht="33">
      <c r="A131" s="168"/>
      <c r="B131" s="176" t="s">
        <v>688</v>
      </c>
      <c r="C131" s="175" t="s">
        <v>224</v>
      </c>
      <c r="D131" s="167" t="s">
        <v>219</v>
      </c>
      <c r="E131" s="167" t="s">
        <v>272</v>
      </c>
      <c r="F131" s="167" t="s">
        <v>686</v>
      </c>
      <c r="G131" s="167"/>
      <c r="H131" s="178">
        <f>H132</f>
        <v>1111.8</v>
      </c>
      <c r="I131" s="112">
        <f>I132</f>
        <v>1111.8</v>
      </c>
      <c r="J131" s="112">
        <f t="shared" si="9"/>
        <v>100</v>
      </c>
    </row>
    <row r="132" spans="1:10" ht="33">
      <c r="A132" s="168"/>
      <c r="B132" s="430" t="s">
        <v>275</v>
      </c>
      <c r="C132" s="175" t="s">
        <v>224</v>
      </c>
      <c r="D132" s="167" t="s">
        <v>219</v>
      </c>
      <c r="E132" s="167" t="s">
        <v>272</v>
      </c>
      <c r="F132" s="167" t="s">
        <v>686</v>
      </c>
      <c r="G132" s="167" t="s">
        <v>225</v>
      </c>
      <c r="H132" s="112">
        <v>1111.8</v>
      </c>
      <c r="I132" s="112">
        <v>1111.8</v>
      </c>
      <c r="J132" s="112">
        <f t="shared" si="9"/>
        <v>100</v>
      </c>
    </row>
    <row r="133" spans="1:10" ht="16.5">
      <c r="A133" s="168"/>
      <c r="B133" s="174" t="s">
        <v>249</v>
      </c>
      <c r="C133" s="175" t="s">
        <v>224</v>
      </c>
      <c r="D133" s="167" t="s">
        <v>219</v>
      </c>
      <c r="E133" s="167" t="s">
        <v>272</v>
      </c>
      <c r="F133" s="167" t="s">
        <v>691</v>
      </c>
      <c r="G133" s="167"/>
      <c r="H133" s="112">
        <f>H134</f>
        <v>727.3</v>
      </c>
      <c r="I133" s="112">
        <f>I134</f>
        <v>727.3</v>
      </c>
      <c r="J133" s="112">
        <f t="shared" si="9"/>
        <v>100</v>
      </c>
    </row>
    <row r="134" spans="1:10" ht="33">
      <c r="A134" s="168"/>
      <c r="B134" s="174" t="s">
        <v>689</v>
      </c>
      <c r="C134" s="175">
        <v>992</v>
      </c>
      <c r="D134" s="167" t="s">
        <v>219</v>
      </c>
      <c r="E134" s="167" t="s">
        <v>272</v>
      </c>
      <c r="F134" s="167" t="s">
        <v>690</v>
      </c>
      <c r="G134" s="167"/>
      <c r="H134" s="178">
        <f>H135</f>
        <v>727.3</v>
      </c>
      <c r="I134" s="112">
        <f>I135</f>
        <v>727.3</v>
      </c>
      <c r="J134" s="112">
        <f t="shared" si="9"/>
        <v>100</v>
      </c>
    </row>
    <row r="135" spans="1:10" ht="33">
      <c r="A135" s="168"/>
      <c r="B135" s="430" t="s">
        <v>275</v>
      </c>
      <c r="C135" s="175" t="s">
        <v>224</v>
      </c>
      <c r="D135" s="167" t="s">
        <v>219</v>
      </c>
      <c r="E135" s="167" t="s">
        <v>272</v>
      </c>
      <c r="F135" s="167" t="s">
        <v>690</v>
      </c>
      <c r="G135" s="167" t="s">
        <v>225</v>
      </c>
      <c r="H135" s="112">
        <v>727.3</v>
      </c>
      <c r="I135" s="112">
        <v>727.3</v>
      </c>
      <c r="J135" s="112">
        <f t="shared" si="9"/>
        <v>100</v>
      </c>
    </row>
    <row r="136" spans="1:10" ht="49.5" hidden="1">
      <c r="A136" s="168"/>
      <c r="B136" s="174" t="s">
        <v>294</v>
      </c>
      <c r="C136" s="175">
        <v>992</v>
      </c>
      <c r="D136" s="167" t="s">
        <v>219</v>
      </c>
      <c r="E136" s="167" t="s">
        <v>272</v>
      </c>
      <c r="F136" s="167" t="s">
        <v>295</v>
      </c>
      <c r="G136" s="167"/>
      <c r="H136" s="178">
        <f>H137</f>
        <v>0</v>
      </c>
      <c r="I136" s="112">
        <f>I137</f>
        <v>0</v>
      </c>
      <c r="J136" s="112" t="e">
        <f t="shared" si="9"/>
        <v>#DIV/0!</v>
      </c>
    </row>
    <row r="137" spans="1:10" ht="33" hidden="1">
      <c r="A137" s="168"/>
      <c r="B137" s="176" t="s">
        <v>223</v>
      </c>
      <c r="C137" s="175">
        <v>992</v>
      </c>
      <c r="D137" s="167" t="s">
        <v>219</v>
      </c>
      <c r="E137" s="167" t="s">
        <v>272</v>
      </c>
      <c r="F137" s="167" t="s">
        <v>295</v>
      </c>
      <c r="G137" s="167" t="s">
        <v>225</v>
      </c>
      <c r="H137" s="112">
        <v>0</v>
      </c>
      <c r="I137" s="112">
        <v>0</v>
      </c>
      <c r="J137" s="112" t="e">
        <f t="shared" si="9"/>
        <v>#DIV/0!</v>
      </c>
    </row>
    <row r="138" spans="1:10" s="154" customFormat="1" ht="33">
      <c r="A138" s="196"/>
      <c r="B138" s="201" t="s">
        <v>296</v>
      </c>
      <c r="C138" s="198">
        <v>992</v>
      </c>
      <c r="D138" s="200" t="s">
        <v>219</v>
      </c>
      <c r="E138" s="200">
        <v>12</v>
      </c>
      <c r="F138" s="200"/>
      <c r="G138" s="200"/>
      <c r="H138" s="173">
        <f>H139+H144+H148+H153</f>
        <v>100</v>
      </c>
      <c r="I138" s="173">
        <f>I139+I144+I148+I153</f>
        <v>100</v>
      </c>
      <c r="J138" s="173">
        <f t="shared" si="9"/>
        <v>100</v>
      </c>
    </row>
    <row r="139" spans="1:10" ht="66" hidden="1">
      <c r="A139" s="168"/>
      <c r="B139" s="174" t="s">
        <v>297</v>
      </c>
      <c r="C139" s="175" t="s">
        <v>224</v>
      </c>
      <c r="D139" s="167" t="s">
        <v>219</v>
      </c>
      <c r="E139" s="167" t="s">
        <v>298</v>
      </c>
      <c r="F139" s="167" t="s">
        <v>299</v>
      </c>
      <c r="G139" s="167"/>
      <c r="H139" s="189">
        <f>H140</f>
        <v>0</v>
      </c>
      <c r="I139" s="189">
        <f>I141</f>
        <v>0</v>
      </c>
      <c r="J139" s="112" t="e">
        <f t="shared" si="9"/>
        <v>#DIV/0!</v>
      </c>
    </row>
    <row r="140" spans="1:10" ht="33" hidden="1">
      <c r="A140" s="168"/>
      <c r="B140" s="174" t="s">
        <v>300</v>
      </c>
      <c r="C140" s="175" t="s">
        <v>224</v>
      </c>
      <c r="D140" s="167" t="s">
        <v>219</v>
      </c>
      <c r="E140" s="167" t="s">
        <v>298</v>
      </c>
      <c r="F140" s="167" t="s">
        <v>301</v>
      </c>
      <c r="G140" s="167"/>
      <c r="H140" s="189">
        <f>H141</f>
        <v>0</v>
      </c>
      <c r="I140" s="189">
        <f>I141</f>
        <v>0</v>
      </c>
      <c r="J140" s="112" t="e">
        <f t="shared" si="9"/>
        <v>#DIV/0!</v>
      </c>
    </row>
    <row r="141" spans="1:10" ht="33" hidden="1">
      <c r="A141" s="168"/>
      <c r="B141" s="176" t="s">
        <v>230</v>
      </c>
      <c r="C141" s="175" t="s">
        <v>224</v>
      </c>
      <c r="D141" s="167" t="s">
        <v>219</v>
      </c>
      <c r="E141" s="167" t="s">
        <v>298</v>
      </c>
      <c r="F141" s="167" t="s">
        <v>301</v>
      </c>
      <c r="G141" s="167" t="s">
        <v>225</v>
      </c>
      <c r="H141" s="189"/>
      <c r="I141" s="189"/>
      <c r="J141" s="112" t="e">
        <f t="shared" si="9"/>
        <v>#DIV/0!</v>
      </c>
    </row>
    <row r="142" spans="1:10" ht="66" hidden="1">
      <c r="A142" s="168"/>
      <c r="B142" s="174" t="s">
        <v>302</v>
      </c>
      <c r="C142" s="175">
        <v>992</v>
      </c>
      <c r="D142" s="167" t="s">
        <v>219</v>
      </c>
      <c r="E142" s="167">
        <v>12</v>
      </c>
      <c r="F142" s="167">
        <v>7950204</v>
      </c>
      <c r="G142" s="167"/>
      <c r="H142" s="112">
        <f>H143</f>
        <v>0</v>
      </c>
      <c r="I142" s="112">
        <f>I143</f>
        <v>0</v>
      </c>
      <c r="J142" s="112" t="e">
        <f t="shared" si="9"/>
        <v>#DIV/0!</v>
      </c>
    </row>
    <row r="143" spans="1:10" ht="33" hidden="1">
      <c r="A143" s="168"/>
      <c r="B143" s="174" t="s">
        <v>256</v>
      </c>
      <c r="C143" s="175">
        <v>992</v>
      </c>
      <c r="D143" s="167" t="s">
        <v>219</v>
      </c>
      <c r="E143" s="167">
        <v>12</v>
      </c>
      <c r="F143" s="167">
        <v>7950204</v>
      </c>
      <c r="G143" s="167" t="s">
        <v>266</v>
      </c>
      <c r="H143" s="112"/>
      <c r="I143" s="112"/>
      <c r="J143" s="112" t="e">
        <f t="shared" si="9"/>
        <v>#DIV/0!</v>
      </c>
    </row>
    <row r="144" spans="1:10" ht="67.5" customHeight="1">
      <c r="A144" s="168"/>
      <c r="B144" s="174" t="s">
        <v>692</v>
      </c>
      <c r="C144" s="175" t="s">
        <v>224</v>
      </c>
      <c r="D144" s="167" t="s">
        <v>219</v>
      </c>
      <c r="E144" s="167" t="s">
        <v>298</v>
      </c>
      <c r="F144" s="167" t="s">
        <v>693</v>
      </c>
      <c r="G144" s="167"/>
      <c r="H144" s="112">
        <f aca="true" t="shared" si="10" ref="H144:I146">H145</f>
        <v>50</v>
      </c>
      <c r="I144" s="112">
        <f t="shared" si="10"/>
        <v>50</v>
      </c>
      <c r="J144" s="112">
        <f t="shared" si="9"/>
        <v>100</v>
      </c>
    </row>
    <row r="145" spans="1:10" ht="27" customHeight="1">
      <c r="A145" s="168"/>
      <c r="B145" s="174" t="s">
        <v>249</v>
      </c>
      <c r="C145" s="175" t="s">
        <v>224</v>
      </c>
      <c r="D145" s="167" t="s">
        <v>219</v>
      </c>
      <c r="E145" s="167" t="s">
        <v>298</v>
      </c>
      <c r="F145" s="167" t="s">
        <v>694</v>
      </c>
      <c r="G145" s="167"/>
      <c r="H145" s="112">
        <f t="shared" si="10"/>
        <v>50</v>
      </c>
      <c r="I145" s="112">
        <f t="shared" si="10"/>
        <v>50</v>
      </c>
      <c r="J145" s="112">
        <f t="shared" si="9"/>
        <v>100</v>
      </c>
    </row>
    <row r="146" spans="1:10" ht="33.75" customHeight="1">
      <c r="A146" s="168"/>
      <c r="B146" s="437" t="s">
        <v>700</v>
      </c>
      <c r="C146" s="175" t="s">
        <v>224</v>
      </c>
      <c r="D146" s="167" t="s">
        <v>219</v>
      </c>
      <c r="E146" s="167" t="s">
        <v>298</v>
      </c>
      <c r="F146" s="167" t="s">
        <v>695</v>
      </c>
      <c r="G146" s="167"/>
      <c r="H146" s="112">
        <f t="shared" si="10"/>
        <v>50</v>
      </c>
      <c r="I146" s="112">
        <f t="shared" si="10"/>
        <v>50</v>
      </c>
      <c r="J146" s="112"/>
    </row>
    <row r="147" spans="1:10" ht="33">
      <c r="A147" s="168"/>
      <c r="B147" s="430" t="s">
        <v>275</v>
      </c>
      <c r="C147" s="175" t="s">
        <v>224</v>
      </c>
      <c r="D147" s="167" t="s">
        <v>219</v>
      </c>
      <c r="E147" s="167" t="s">
        <v>298</v>
      </c>
      <c r="F147" s="167" t="s">
        <v>695</v>
      </c>
      <c r="G147" s="167" t="s">
        <v>225</v>
      </c>
      <c r="H147" s="112">
        <v>50</v>
      </c>
      <c r="I147" s="112">
        <v>50</v>
      </c>
      <c r="J147" s="112">
        <f t="shared" si="9"/>
        <v>100</v>
      </c>
    </row>
    <row r="148" spans="1:10" ht="69.75" customHeight="1" hidden="1">
      <c r="A148" s="168"/>
      <c r="B148" s="176" t="s">
        <v>303</v>
      </c>
      <c r="C148" s="175">
        <v>992</v>
      </c>
      <c r="D148" s="167" t="s">
        <v>219</v>
      </c>
      <c r="E148" s="167">
        <v>12</v>
      </c>
      <c r="F148" s="167" t="s">
        <v>304</v>
      </c>
      <c r="G148" s="228"/>
      <c r="H148" s="112">
        <f>H149+H151</f>
        <v>0</v>
      </c>
      <c r="I148" s="112">
        <f>I149+I151</f>
        <v>0</v>
      </c>
      <c r="J148" s="112" t="e">
        <f t="shared" si="9"/>
        <v>#DIV/0!</v>
      </c>
    </row>
    <row r="149" spans="1:10" ht="33" hidden="1">
      <c r="A149" s="168"/>
      <c r="B149" s="174" t="s">
        <v>305</v>
      </c>
      <c r="C149" s="175">
        <v>992</v>
      </c>
      <c r="D149" s="167" t="s">
        <v>219</v>
      </c>
      <c r="E149" s="167">
        <v>12</v>
      </c>
      <c r="F149" s="167" t="s">
        <v>306</v>
      </c>
      <c r="G149" s="167"/>
      <c r="H149" s="112">
        <f>20-20</f>
        <v>0</v>
      </c>
      <c r="I149" s="112">
        <f>20-20</f>
        <v>0</v>
      </c>
      <c r="J149" s="112" t="e">
        <f t="shared" si="9"/>
        <v>#DIV/0!</v>
      </c>
    </row>
    <row r="150" spans="1:10" ht="36.75" customHeight="1" hidden="1">
      <c r="A150" s="168"/>
      <c r="B150" s="176" t="s">
        <v>230</v>
      </c>
      <c r="C150" s="175" t="s">
        <v>224</v>
      </c>
      <c r="D150" s="167" t="s">
        <v>219</v>
      </c>
      <c r="E150" s="167" t="s">
        <v>298</v>
      </c>
      <c r="F150" s="167" t="s">
        <v>306</v>
      </c>
      <c r="G150" s="167" t="s">
        <v>266</v>
      </c>
      <c r="H150" s="112">
        <f>H152</f>
        <v>0</v>
      </c>
      <c r="I150" s="112">
        <f>I152</f>
        <v>0</v>
      </c>
      <c r="J150" s="112" t="e">
        <f t="shared" si="9"/>
        <v>#DIV/0!</v>
      </c>
    </row>
    <row r="151" spans="1:10" ht="36.75" customHeight="1" hidden="1">
      <c r="A151" s="168"/>
      <c r="B151" s="229" t="s">
        <v>307</v>
      </c>
      <c r="C151" s="175" t="s">
        <v>224</v>
      </c>
      <c r="D151" s="167" t="s">
        <v>219</v>
      </c>
      <c r="E151" s="167" t="s">
        <v>298</v>
      </c>
      <c r="F151" s="167" t="s">
        <v>308</v>
      </c>
      <c r="G151" s="167"/>
      <c r="H151" s="112">
        <f>H152</f>
        <v>0</v>
      </c>
      <c r="I151" s="112">
        <f>I152</f>
        <v>0</v>
      </c>
      <c r="J151" s="112"/>
    </row>
    <row r="152" spans="1:10" ht="33" hidden="1">
      <c r="A152" s="168"/>
      <c r="B152" s="230" t="s">
        <v>230</v>
      </c>
      <c r="C152" s="175" t="s">
        <v>224</v>
      </c>
      <c r="D152" s="167" t="s">
        <v>219</v>
      </c>
      <c r="E152" s="167" t="s">
        <v>298</v>
      </c>
      <c r="F152" s="167" t="s">
        <v>308</v>
      </c>
      <c r="G152" s="167" t="s">
        <v>266</v>
      </c>
      <c r="H152" s="112">
        <v>0</v>
      </c>
      <c r="I152" s="112">
        <v>0</v>
      </c>
      <c r="J152" s="112" t="e">
        <f t="shared" si="9"/>
        <v>#DIV/0!</v>
      </c>
    </row>
    <row r="153" spans="1:10" ht="66">
      <c r="A153" s="168"/>
      <c r="B153" s="230" t="s">
        <v>696</v>
      </c>
      <c r="C153" s="175" t="s">
        <v>224</v>
      </c>
      <c r="D153" s="167" t="s">
        <v>219</v>
      </c>
      <c r="E153" s="167" t="s">
        <v>298</v>
      </c>
      <c r="F153" s="167" t="s">
        <v>697</v>
      </c>
      <c r="G153" s="167"/>
      <c r="H153" s="231">
        <f aca="true" t="shared" si="11" ref="H153:I155">H154</f>
        <v>50</v>
      </c>
      <c r="I153" s="231">
        <f t="shared" si="11"/>
        <v>50</v>
      </c>
      <c r="J153" s="112">
        <f t="shared" si="9"/>
        <v>100</v>
      </c>
    </row>
    <row r="154" spans="1:10" ht="16.5">
      <c r="A154" s="168"/>
      <c r="B154" s="174" t="s">
        <v>249</v>
      </c>
      <c r="C154" s="175" t="s">
        <v>224</v>
      </c>
      <c r="D154" s="167" t="s">
        <v>219</v>
      </c>
      <c r="E154" s="167" t="s">
        <v>298</v>
      </c>
      <c r="F154" s="167" t="s">
        <v>698</v>
      </c>
      <c r="G154" s="167"/>
      <c r="H154" s="231">
        <f t="shared" si="11"/>
        <v>50</v>
      </c>
      <c r="I154" s="231">
        <f t="shared" si="11"/>
        <v>50</v>
      </c>
      <c r="J154" s="112"/>
    </row>
    <row r="155" spans="1:10" ht="33">
      <c r="A155" s="168"/>
      <c r="B155" s="230" t="s">
        <v>309</v>
      </c>
      <c r="C155" s="175" t="s">
        <v>224</v>
      </c>
      <c r="D155" s="167" t="s">
        <v>219</v>
      </c>
      <c r="E155" s="167" t="s">
        <v>298</v>
      </c>
      <c r="F155" s="167" t="s">
        <v>699</v>
      </c>
      <c r="G155" s="167"/>
      <c r="H155" s="189">
        <f t="shared" si="11"/>
        <v>50</v>
      </c>
      <c r="I155" s="189">
        <f t="shared" si="11"/>
        <v>50</v>
      </c>
      <c r="J155" s="112">
        <f t="shared" si="9"/>
        <v>100</v>
      </c>
    </row>
    <row r="156" spans="1:10" ht="33">
      <c r="A156" s="168"/>
      <c r="B156" s="430" t="s">
        <v>275</v>
      </c>
      <c r="C156" s="175" t="s">
        <v>224</v>
      </c>
      <c r="D156" s="167" t="s">
        <v>219</v>
      </c>
      <c r="E156" s="167" t="s">
        <v>298</v>
      </c>
      <c r="F156" s="167" t="s">
        <v>699</v>
      </c>
      <c r="G156" s="167" t="s">
        <v>225</v>
      </c>
      <c r="H156" s="189">
        <v>50</v>
      </c>
      <c r="I156" s="189">
        <v>50</v>
      </c>
      <c r="J156" s="112">
        <f t="shared" si="9"/>
        <v>100</v>
      </c>
    </row>
    <row r="157" spans="1:10" s="32" customFormat="1" ht="16.5">
      <c r="A157" s="196" t="s">
        <v>310</v>
      </c>
      <c r="B157" s="201" t="s">
        <v>311</v>
      </c>
      <c r="C157" s="198">
        <v>992</v>
      </c>
      <c r="D157" s="200" t="s">
        <v>312</v>
      </c>
      <c r="E157" s="200" t="s">
        <v>210</v>
      </c>
      <c r="F157" s="202"/>
      <c r="G157" s="202"/>
      <c r="H157" s="232">
        <f>H158+H190</f>
        <v>50637.3</v>
      </c>
      <c r="I157" s="232">
        <f>I158+I190</f>
        <v>47364.200000000004</v>
      </c>
      <c r="J157" s="178">
        <f t="shared" si="9"/>
        <v>93.53618775092669</v>
      </c>
    </row>
    <row r="158" spans="1:10" s="154" customFormat="1" ht="16.5">
      <c r="A158" s="196"/>
      <c r="B158" s="201" t="s">
        <v>313</v>
      </c>
      <c r="C158" s="198">
        <v>992</v>
      </c>
      <c r="D158" s="200" t="s">
        <v>312</v>
      </c>
      <c r="E158" s="200" t="s">
        <v>212</v>
      </c>
      <c r="F158" s="200"/>
      <c r="G158" s="200"/>
      <c r="H158" s="203">
        <f>H159</f>
        <v>43064.600000000006</v>
      </c>
      <c r="I158" s="203">
        <f>I159</f>
        <v>42494.600000000006</v>
      </c>
      <c r="J158" s="173">
        <f t="shared" si="9"/>
        <v>98.676407072166</v>
      </c>
    </row>
    <row r="159" spans="1:10" ht="69.75" customHeight="1">
      <c r="A159" s="168"/>
      <c r="B159" s="174" t="s">
        <v>701</v>
      </c>
      <c r="C159" s="175" t="s">
        <v>224</v>
      </c>
      <c r="D159" s="167" t="s">
        <v>312</v>
      </c>
      <c r="E159" s="167" t="s">
        <v>212</v>
      </c>
      <c r="F159" s="167" t="s">
        <v>702</v>
      </c>
      <c r="G159" s="167"/>
      <c r="H159" s="178">
        <f>H160+H166+H169+H177+H180</f>
        <v>43064.600000000006</v>
      </c>
      <c r="I159" s="416">
        <f>I160+I166+I169+I177+I180</f>
        <v>42494.600000000006</v>
      </c>
      <c r="J159" s="112">
        <f t="shared" si="9"/>
        <v>98.676407072166</v>
      </c>
    </row>
    <row r="160" spans="1:10" ht="16.5">
      <c r="A160" s="168"/>
      <c r="B160" s="230" t="s">
        <v>249</v>
      </c>
      <c r="C160" s="175" t="s">
        <v>224</v>
      </c>
      <c r="D160" s="167" t="s">
        <v>312</v>
      </c>
      <c r="E160" s="167" t="s">
        <v>212</v>
      </c>
      <c r="F160" s="167" t="s">
        <v>703</v>
      </c>
      <c r="G160" s="167"/>
      <c r="H160" s="112">
        <f>H161+H163</f>
        <v>12930.300000000001</v>
      </c>
      <c r="I160" s="112">
        <f>I161+I163</f>
        <v>12930.2</v>
      </c>
      <c r="J160" s="112">
        <f t="shared" si="9"/>
        <v>99.99922662273883</v>
      </c>
    </row>
    <row r="161" spans="1:10" ht="16.5">
      <c r="A161" s="168"/>
      <c r="B161" s="438" t="s">
        <v>704</v>
      </c>
      <c r="C161" s="175" t="s">
        <v>224</v>
      </c>
      <c r="D161" s="167" t="s">
        <v>312</v>
      </c>
      <c r="E161" s="167" t="s">
        <v>212</v>
      </c>
      <c r="F161" s="167" t="s">
        <v>705</v>
      </c>
      <c r="G161" s="179"/>
      <c r="H161" s="112">
        <f>H162</f>
        <v>192.6</v>
      </c>
      <c r="I161" s="112">
        <f>I162</f>
        <v>192.5</v>
      </c>
      <c r="J161" s="112">
        <f t="shared" si="9"/>
        <v>99.94807892004154</v>
      </c>
    </row>
    <row r="162" spans="1:10" ht="33">
      <c r="A162" s="186"/>
      <c r="B162" s="241" t="s">
        <v>275</v>
      </c>
      <c r="C162" s="440" t="s">
        <v>224</v>
      </c>
      <c r="D162" s="179" t="s">
        <v>312</v>
      </c>
      <c r="E162" s="179" t="s">
        <v>212</v>
      </c>
      <c r="F162" s="179" t="s">
        <v>705</v>
      </c>
      <c r="G162" s="179" t="s">
        <v>225</v>
      </c>
      <c r="H162" s="254">
        <v>192.6</v>
      </c>
      <c r="I162" s="254">
        <v>192.5</v>
      </c>
      <c r="J162" s="254">
        <f t="shared" si="9"/>
        <v>99.94807892004154</v>
      </c>
    </row>
    <row r="163" spans="1:10" ht="49.5">
      <c r="A163" s="186"/>
      <c r="B163" s="241" t="s">
        <v>706</v>
      </c>
      <c r="C163" s="245" t="s">
        <v>224</v>
      </c>
      <c r="D163" s="188" t="s">
        <v>312</v>
      </c>
      <c r="E163" s="188" t="s">
        <v>212</v>
      </c>
      <c r="F163" s="188" t="s">
        <v>707</v>
      </c>
      <c r="G163" s="188"/>
      <c r="H163" s="300">
        <f>H164</f>
        <v>12737.7</v>
      </c>
      <c r="I163" s="300">
        <f>I164</f>
        <v>12737.7</v>
      </c>
      <c r="J163" s="254">
        <f t="shared" si="9"/>
        <v>100</v>
      </c>
    </row>
    <row r="164" spans="1:10" ht="99" customHeight="1" thickBot="1">
      <c r="A164" s="168"/>
      <c r="B164" s="439" t="s">
        <v>314</v>
      </c>
      <c r="C164" s="233" t="s">
        <v>224</v>
      </c>
      <c r="D164" s="233" t="s">
        <v>312</v>
      </c>
      <c r="E164" s="234" t="s">
        <v>212</v>
      </c>
      <c r="F164" s="441" t="s">
        <v>315</v>
      </c>
      <c r="G164" s="441"/>
      <c r="H164" s="235">
        <f>H165</f>
        <v>12737.7</v>
      </c>
      <c r="I164" s="238">
        <f>I165</f>
        <v>12737.7</v>
      </c>
      <c r="J164" s="302">
        <f t="shared" si="9"/>
        <v>100</v>
      </c>
    </row>
    <row r="165" spans="1:10" ht="51" customHeight="1" thickBot="1">
      <c r="A165" s="168"/>
      <c r="B165" s="443" t="s">
        <v>275</v>
      </c>
      <c r="C165" s="233" t="s">
        <v>224</v>
      </c>
      <c r="D165" s="233" t="s">
        <v>312</v>
      </c>
      <c r="E165" s="233" t="s">
        <v>212</v>
      </c>
      <c r="F165" s="442" t="s">
        <v>315</v>
      </c>
      <c r="G165" s="237" t="s">
        <v>225</v>
      </c>
      <c r="H165" s="238">
        <v>12737.7</v>
      </c>
      <c r="I165" s="112">
        <v>12737.7</v>
      </c>
      <c r="J165" s="112">
        <f t="shared" si="9"/>
        <v>100</v>
      </c>
    </row>
    <row r="166" spans="1:10" ht="51" customHeight="1">
      <c r="A166" s="186"/>
      <c r="B166" s="230" t="s">
        <v>249</v>
      </c>
      <c r="C166" s="187" t="s">
        <v>224</v>
      </c>
      <c r="D166" s="167" t="s">
        <v>312</v>
      </c>
      <c r="E166" s="167" t="s">
        <v>212</v>
      </c>
      <c r="F166" s="167" t="s">
        <v>711</v>
      </c>
      <c r="G166" s="167"/>
      <c r="H166" s="444">
        <f>H167</f>
        <v>100</v>
      </c>
      <c r="I166" s="444">
        <f>I167</f>
        <v>100</v>
      </c>
      <c r="J166" s="112">
        <f t="shared" si="9"/>
        <v>100</v>
      </c>
    </row>
    <row r="167" spans="1:10" ht="45" customHeight="1">
      <c r="A167" s="186"/>
      <c r="B167" s="275" t="s">
        <v>316</v>
      </c>
      <c r="C167" s="187" t="s">
        <v>224</v>
      </c>
      <c r="D167" s="167" t="s">
        <v>312</v>
      </c>
      <c r="E167" s="167" t="s">
        <v>212</v>
      </c>
      <c r="F167" s="167" t="s">
        <v>317</v>
      </c>
      <c r="G167" s="167"/>
      <c r="H167" s="112">
        <f>H168</f>
        <v>100</v>
      </c>
      <c r="I167" s="112">
        <f>I168</f>
        <v>100</v>
      </c>
      <c r="J167" s="112">
        <f t="shared" si="9"/>
        <v>100</v>
      </c>
    </row>
    <row r="168" spans="1:10" ht="33" thickBot="1">
      <c r="A168" s="186"/>
      <c r="B168" s="236" t="s">
        <v>275</v>
      </c>
      <c r="C168" s="187" t="s">
        <v>224</v>
      </c>
      <c r="D168" s="167" t="s">
        <v>312</v>
      </c>
      <c r="E168" s="167" t="s">
        <v>212</v>
      </c>
      <c r="F168" s="167" t="s">
        <v>317</v>
      </c>
      <c r="G168" s="167" t="s">
        <v>225</v>
      </c>
      <c r="H168" s="112">
        <v>100</v>
      </c>
      <c r="I168" s="112">
        <v>100</v>
      </c>
      <c r="J168" s="112">
        <f t="shared" si="9"/>
        <v>100</v>
      </c>
    </row>
    <row r="169" spans="1:10" ht="16.5">
      <c r="A169" s="186"/>
      <c r="B169" s="230" t="s">
        <v>249</v>
      </c>
      <c r="C169" s="187" t="s">
        <v>224</v>
      </c>
      <c r="D169" s="167" t="s">
        <v>312</v>
      </c>
      <c r="E169" s="167" t="s">
        <v>212</v>
      </c>
      <c r="F169" s="167" t="s">
        <v>710</v>
      </c>
      <c r="G169" s="167"/>
      <c r="H169" s="112">
        <f>H170+H172+H174</f>
        <v>17964.300000000003</v>
      </c>
      <c r="I169" s="112">
        <f>I170+I172+I174</f>
        <v>17394.4</v>
      </c>
      <c r="J169" s="112">
        <f t="shared" si="9"/>
        <v>96.82759695618532</v>
      </c>
    </row>
    <row r="170" spans="1:10" ht="41.25" customHeight="1">
      <c r="A170" s="186"/>
      <c r="B170" s="240" t="s">
        <v>318</v>
      </c>
      <c r="C170" s="187" t="s">
        <v>224</v>
      </c>
      <c r="D170" s="167" t="s">
        <v>312</v>
      </c>
      <c r="E170" s="167" t="s">
        <v>212</v>
      </c>
      <c r="F170" s="167" t="s">
        <v>319</v>
      </c>
      <c r="G170" s="167"/>
      <c r="H170" s="112">
        <f>H171</f>
        <v>84.2</v>
      </c>
      <c r="I170" s="112">
        <f>I171</f>
        <v>84.2</v>
      </c>
      <c r="J170" s="112">
        <f t="shared" si="9"/>
        <v>100</v>
      </c>
    </row>
    <row r="171" spans="1:10" ht="49.5" customHeight="1">
      <c r="A171" s="186"/>
      <c r="B171" s="240" t="s">
        <v>275</v>
      </c>
      <c r="C171" s="187" t="s">
        <v>224</v>
      </c>
      <c r="D171" s="167" t="s">
        <v>312</v>
      </c>
      <c r="E171" s="167" t="s">
        <v>212</v>
      </c>
      <c r="F171" s="167" t="s">
        <v>319</v>
      </c>
      <c r="G171" s="167" t="s">
        <v>225</v>
      </c>
      <c r="H171" s="112">
        <v>84.2</v>
      </c>
      <c r="I171" s="112">
        <v>84.2</v>
      </c>
      <c r="J171" s="112">
        <f t="shared" si="9"/>
        <v>100</v>
      </c>
    </row>
    <row r="172" spans="1:10" ht="76.5" customHeight="1">
      <c r="A172" s="186"/>
      <c r="B172" s="240" t="s">
        <v>320</v>
      </c>
      <c r="C172" s="187" t="s">
        <v>224</v>
      </c>
      <c r="D172" s="167" t="s">
        <v>312</v>
      </c>
      <c r="E172" s="167" t="s">
        <v>212</v>
      </c>
      <c r="F172" s="167" t="s">
        <v>321</v>
      </c>
      <c r="G172" s="167"/>
      <c r="H172" s="112">
        <f>H173</f>
        <v>8470.2</v>
      </c>
      <c r="I172" s="112">
        <f>I173</f>
        <v>7900.3</v>
      </c>
      <c r="J172" s="112">
        <f t="shared" si="9"/>
        <v>93.2717055087247</v>
      </c>
    </row>
    <row r="173" spans="1:10" ht="45.75" customHeight="1">
      <c r="A173" s="186"/>
      <c r="B173" s="240" t="s">
        <v>322</v>
      </c>
      <c r="C173" s="187" t="s">
        <v>224</v>
      </c>
      <c r="D173" s="167" t="s">
        <v>312</v>
      </c>
      <c r="E173" s="167" t="s">
        <v>212</v>
      </c>
      <c r="F173" s="167" t="s">
        <v>321</v>
      </c>
      <c r="G173" s="167" t="s">
        <v>323</v>
      </c>
      <c r="H173" s="112">
        <v>8470.2</v>
      </c>
      <c r="I173" s="112">
        <v>7900.3</v>
      </c>
      <c r="J173" s="112">
        <f t="shared" si="9"/>
        <v>93.2717055087247</v>
      </c>
    </row>
    <row r="174" spans="1:10" ht="57.75" customHeight="1">
      <c r="A174" s="186"/>
      <c r="B174" s="240" t="s">
        <v>324</v>
      </c>
      <c r="C174" s="187" t="s">
        <v>224</v>
      </c>
      <c r="D174" s="167" t="s">
        <v>312</v>
      </c>
      <c r="E174" s="167" t="s">
        <v>212</v>
      </c>
      <c r="F174" s="167" t="s">
        <v>325</v>
      </c>
      <c r="G174" s="167"/>
      <c r="H174" s="112">
        <f>I174</f>
        <v>9409.9</v>
      </c>
      <c r="I174" s="112">
        <f>H176</f>
        <v>9409.9</v>
      </c>
      <c r="J174" s="112">
        <f t="shared" si="9"/>
        <v>100</v>
      </c>
    </row>
    <row r="175" spans="1:10" ht="101.25" customHeight="1">
      <c r="A175" s="186"/>
      <c r="B175" s="240" t="s">
        <v>326</v>
      </c>
      <c r="C175" s="187" t="s">
        <v>224</v>
      </c>
      <c r="D175" s="167" t="s">
        <v>312</v>
      </c>
      <c r="E175" s="167" t="s">
        <v>212</v>
      </c>
      <c r="F175" s="167" t="s">
        <v>327</v>
      </c>
      <c r="G175" s="167"/>
      <c r="H175" s="445">
        <f>H176</f>
        <v>9409.9</v>
      </c>
      <c r="I175" s="112">
        <f>I176</f>
        <v>9409.9</v>
      </c>
      <c r="J175" s="112">
        <f aca="true" t="shared" si="12" ref="J175:J182">I175/H175*100</f>
        <v>100</v>
      </c>
    </row>
    <row r="176" spans="1:10" ht="45.75" customHeight="1">
      <c r="A176" s="186"/>
      <c r="B176" s="241" t="s">
        <v>322</v>
      </c>
      <c r="C176" s="187" t="s">
        <v>224</v>
      </c>
      <c r="D176" s="167" t="s">
        <v>312</v>
      </c>
      <c r="E176" s="167" t="s">
        <v>212</v>
      </c>
      <c r="F176" s="167" t="s">
        <v>327</v>
      </c>
      <c r="G176" s="167" t="s">
        <v>323</v>
      </c>
      <c r="H176" s="112">
        <v>9409.9</v>
      </c>
      <c r="I176" s="112">
        <v>9409.9</v>
      </c>
      <c r="J176" s="112">
        <f t="shared" si="12"/>
        <v>100</v>
      </c>
    </row>
    <row r="177" spans="1:10" ht="45.75" customHeight="1">
      <c r="A177" s="186"/>
      <c r="B177" s="174" t="s">
        <v>249</v>
      </c>
      <c r="C177" s="175">
        <v>992</v>
      </c>
      <c r="D177" s="167" t="s">
        <v>312</v>
      </c>
      <c r="E177" s="167" t="s">
        <v>212</v>
      </c>
      <c r="F177" s="167" t="s">
        <v>329</v>
      </c>
      <c r="G177" s="167"/>
      <c r="H177" s="112">
        <f>H178</f>
        <v>12000</v>
      </c>
      <c r="I177" s="112">
        <f>I178</f>
        <v>12000</v>
      </c>
      <c r="J177" s="112">
        <f t="shared" si="12"/>
        <v>100</v>
      </c>
    </row>
    <row r="178" spans="1:10" ht="41.25" customHeight="1" thickBot="1">
      <c r="A178" s="168"/>
      <c r="B178" s="236" t="s">
        <v>328</v>
      </c>
      <c r="C178" s="175">
        <v>992</v>
      </c>
      <c r="D178" s="167" t="s">
        <v>312</v>
      </c>
      <c r="E178" s="167" t="s">
        <v>212</v>
      </c>
      <c r="F178" s="167" t="s">
        <v>708</v>
      </c>
      <c r="G178" s="167"/>
      <c r="H178" s="112">
        <f>H179</f>
        <v>12000</v>
      </c>
      <c r="I178" s="112">
        <f>I179</f>
        <v>12000</v>
      </c>
      <c r="J178" s="112">
        <f t="shared" si="12"/>
        <v>100</v>
      </c>
    </row>
    <row r="179" spans="1:10" ht="96.75" customHeight="1">
      <c r="A179" s="168"/>
      <c r="B179" s="236" t="s">
        <v>330</v>
      </c>
      <c r="C179" s="175">
        <v>992</v>
      </c>
      <c r="D179" s="167" t="s">
        <v>312</v>
      </c>
      <c r="E179" s="167" t="s">
        <v>212</v>
      </c>
      <c r="F179" s="167" t="s">
        <v>708</v>
      </c>
      <c r="G179" s="167" t="s">
        <v>227</v>
      </c>
      <c r="H179" s="112">
        <v>12000</v>
      </c>
      <c r="I179" s="112">
        <v>12000</v>
      </c>
      <c r="J179" s="112">
        <f t="shared" si="12"/>
        <v>100</v>
      </c>
    </row>
    <row r="180" spans="1:10" ht="16.5">
      <c r="A180" s="168"/>
      <c r="B180" s="174" t="s">
        <v>249</v>
      </c>
      <c r="C180" s="175">
        <v>992</v>
      </c>
      <c r="D180" s="167" t="s">
        <v>312</v>
      </c>
      <c r="E180" s="167" t="s">
        <v>212</v>
      </c>
      <c r="F180" s="167" t="s">
        <v>709</v>
      </c>
      <c r="G180" s="167"/>
      <c r="H180" s="112">
        <f>H181</f>
        <v>70</v>
      </c>
      <c r="I180" s="112">
        <f>I181</f>
        <v>70</v>
      </c>
      <c r="J180" s="112">
        <f t="shared" si="12"/>
        <v>100</v>
      </c>
    </row>
    <row r="181" spans="1:10" ht="61.5" customHeight="1">
      <c r="A181" s="168"/>
      <c r="B181" s="239" t="s">
        <v>332</v>
      </c>
      <c r="C181" s="175">
        <v>992</v>
      </c>
      <c r="D181" s="167" t="s">
        <v>312</v>
      </c>
      <c r="E181" s="167" t="s">
        <v>212</v>
      </c>
      <c r="F181" s="167" t="s">
        <v>331</v>
      </c>
      <c r="G181" s="179"/>
      <c r="H181" s="112">
        <f>H182</f>
        <v>70</v>
      </c>
      <c r="I181" s="112">
        <f>I182</f>
        <v>70</v>
      </c>
      <c r="J181" s="112">
        <f t="shared" si="12"/>
        <v>100</v>
      </c>
    </row>
    <row r="182" spans="1:10" ht="46.5" customHeight="1">
      <c r="A182" s="186"/>
      <c r="B182" s="242" t="s">
        <v>275</v>
      </c>
      <c r="C182" s="175">
        <v>992</v>
      </c>
      <c r="D182" s="167" t="s">
        <v>312</v>
      </c>
      <c r="E182" s="167" t="s">
        <v>212</v>
      </c>
      <c r="F182" s="167" t="s">
        <v>331</v>
      </c>
      <c r="G182" s="188" t="s">
        <v>225</v>
      </c>
      <c r="H182" s="243">
        <v>70</v>
      </c>
      <c r="I182" s="112">
        <v>70</v>
      </c>
      <c r="J182" s="112">
        <f t="shared" si="12"/>
        <v>100</v>
      </c>
    </row>
    <row r="183" spans="1:10" ht="47.25" customHeight="1" hidden="1">
      <c r="A183" s="186"/>
      <c r="B183" s="244" t="s">
        <v>333</v>
      </c>
      <c r="C183" s="245" t="s">
        <v>224</v>
      </c>
      <c r="D183" s="188" t="s">
        <v>312</v>
      </c>
      <c r="E183" s="188" t="s">
        <v>212</v>
      </c>
      <c r="F183" s="181" t="s">
        <v>334</v>
      </c>
      <c r="G183" s="181"/>
      <c r="H183" s="243">
        <f>H184</f>
        <v>0</v>
      </c>
      <c r="I183" s="112"/>
      <c r="J183" s="112"/>
    </row>
    <row r="184" spans="1:10" ht="33" customHeight="1" hidden="1">
      <c r="A184" s="186"/>
      <c r="B184" s="244" t="s">
        <v>230</v>
      </c>
      <c r="C184" s="245" t="s">
        <v>224</v>
      </c>
      <c r="D184" s="188" t="s">
        <v>312</v>
      </c>
      <c r="E184" s="188" t="s">
        <v>212</v>
      </c>
      <c r="F184" s="181" t="s">
        <v>334</v>
      </c>
      <c r="G184" s="181">
        <v>200</v>
      </c>
      <c r="H184" s="243"/>
      <c r="I184" s="112"/>
      <c r="J184" s="112"/>
    </row>
    <row r="185" spans="1:10" ht="66" hidden="1">
      <c r="A185" s="186"/>
      <c r="B185" s="242" t="s">
        <v>335</v>
      </c>
      <c r="C185" s="245" t="s">
        <v>224</v>
      </c>
      <c r="D185" s="188" t="s">
        <v>312</v>
      </c>
      <c r="E185" s="188" t="s">
        <v>212</v>
      </c>
      <c r="F185" s="188" t="s">
        <v>336</v>
      </c>
      <c r="G185" s="188"/>
      <c r="H185" s="243">
        <f>H186</f>
        <v>0</v>
      </c>
      <c r="I185" s="112"/>
      <c r="J185" s="112"/>
    </row>
    <row r="186" spans="1:10" ht="33" hidden="1">
      <c r="A186" s="168"/>
      <c r="B186" s="246" t="s">
        <v>230</v>
      </c>
      <c r="C186" s="247" t="s">
        <v>224</v>
      </c>
      <c r="D186" s="190" t="s">
        <v>312</v>
      </c>
      <c r="E186" s="190" t="s">
        <v>212</v>
      </c>
      <c r="F186" s="190" t="s">
        <v>336</v>
      </c>
      <c r="G186" s="190" t="s">
        <v>225</v>
      </c>
      <c r="H186" s="112"/>
      <c r="I186" s="112"/>
      <c r="J186" s="112"/>
    </row>
    <row r="187" spans="1:10" s="32" customFormat="1" ht="16.5">
      <c r="A187" s="196"/>
      <c r="B187" s="248" t="s">
        <v>337</v>
      </c>
      <c r="C187" s="198">
        <v>992</v>
      </c>
      <c r="D187" s="200" t="s">
        <v>312</v>
      </c>
      <c r="E187" s="200" t="s">
        <v>264</v>
      </c>
      <c r="F187" s="200"/>
      <c r="G187" s="200"/>
      <c r="H187" s="249">
        <f>H190</f>
        <v>7572.7</v>
      </c>
      <c r="I187" s="173">
        <f>I190</f>
        <v>4869.6</v>
      </c>
      <c r="J187" s="173">
        <f aca="true" t="shared" si="13" ref="J187:J215">I187/H187*100</f>
        <v>64.30467336617059</v>
      </c>
    </row>
    <row r="188" spans="1:10" ht="33" hidden="1">
      <c r="A188" s="168"/>
      <c r="B188" s="174" t="s">
        <v>338</v>
      </c>
      <c r="C188" s="175" t="s">
        <v>224</v>
      </c>
      <c r="D188" s="167" t="s">
        <v>312</v>
      </c>
      <c r="E188" s="167" t="s">
        <v>264</v>
      </c>
      <c r="F188" s="167" t="s">
        <v>339</v>
      </c>
      <c r="G188" s="167"/>
      <c r="H188" s="112">
        <f>H189</f>
        <v>0</v>
      </c>
      <c r="I188" s="112">
        <f>I189</f>
        <v>0</v>
      </c>
      <c r="J188" s="112" t="e">
        <f t="shared" si="13"/>
        <v>#DIV/0!</v>
      </c>
    </row>
    <row r="189" spans="1:10" ht="33" hidden="1">
      <c r="A189" s="168"/>
      <c r="B189" s="174" t="s">
        <v>340</v>
      </c>
      <c r="C189" s="175" t="s">
        <v>224</v>
      </c>
      <c r="D189" s="167" t="s">
        <v>312</v>
      </c>
      <c r="E189" s="167" t="s">
        <v>264</v>
      </c>
      <c r="F189" s="167" t="s">
        <v>339</v>
      </c>
      <c r="G189" s="167" t="s">
        <v>341</v>
      </c>
      <c r="H189" s="112"/>
      <c r="I189" s="112"/>
      <c r="J189" s="112" t="e">
        <f t="shared" si="13"/>
        <v>#DIV/0!</v>
      </c>
    </row>
    <row r="190" spans="1:10" s="153" customFormat="1" ht="69.75" customHeight="1">
      <c r="A190" s="166"/>
      <c r="B190" s="176" t="s">
        <v>712</v>
      </c>
      <c r="C190" s="175">
        <v>992</v>
      </c>
      <c r="D190" s="167" t="s">
        <v>312</v>
      </c>
      <c r="E190" s="167" t="s">
        <v>264</v>
      </c>
      <c r="F190" s="167" t="s">
        <v>342</v>
      </c>
      <c r="G190" s="167"/>
      <c r="H190" s="250">
        <f>H191+H197+H199+H202+H206</f>
        <v>7572.7</v>
      </c>
      <c r="I190" s="250">
        <f>I191+I197+I199+I202+I206</f>
        <v>4869.6</v>
      </c>
      <c r="J190" s="112">
        <f t="shared" si="13"/>
        <v>64.30467336617059</v>
      </c>
    </row>
    <row r="191" spans="1:10" s="153" customFormat="1" ht="24" customHeight="1">
      <c r="A191" s="166"/>
      <c r="B191" s="174" t="s">
        <v>249</v>
      </c>
      <c r="C191" s="175">
        <v>992</v>
      </c>
      <c r="D191" s="167" t="s">
        <v>312</v>
      </c>
      <c r="E191" s="167" t="s">
        <v>264</v>
      </c>
      <c r="F191" s="167" t="s">
        <v>342</v>
      </c>
      <c r="G191" s="167"/>
      <c r="H191" s="250">
        <f>H192</f>
        <v>6076.9</v>
      </c>
      <c r="I191" s="250">
        <f>I192</f>
        <v>3373.8</v>
      </c>
      <c r="J191" s="112">
        <f t="shared" si="13"/>
        <v>55.51843867761524</v>
      </c>
    </row>
    <row r="192" spans="1:10" ht="33">
      <c r="A192" s="168"/>
      <c r="B192" s="176" t="s">
        <v>714</v>
      </c>
      <c r="C192" s="175">
        <v>992</v>
      </c>
      <c r="D192" s="167" t="s">
        <v>312</v>
      </c>
      <c r="E192" s="167" t="s">
        <v>264</v>
      </c>
      <c r="F192" s="167" t="s">
        <v>343</v>
      </c>
      <c r="G192" s="167"/>
      <c r="H192" s="178">
        <f>H193</f>
        <v>6076.9</v>
      </c>
      <c r="I192" s="112">
        <f>I193</f>
        <v>3373.8</v>
      </c>
      <c r="J192" s="112">
        <f t="shared" si="13"/>
        <v>55.51843867761524</v>
      </c>
    </row>
    <row r="193" spans="1:10" ht="33">
      <c r="A193" s="168"/>
      <c r="B193" s="240" t="s">
        <v>275</v>
      </c>
      <c r="C193" s="175">
        <v>992</v>
      </c>
      <c r="D193" s="167" t="s">
        <v>312</v>
      </c>
      <c r="E193" s="167" t="s">
        <v>264</v>
      </c>
      <c r="F193" s="167" t="s">
        <v>343</v>
      </c>
      <c r="G193" s="167" t="s">
        <v>225</v>
      </c>
      <c r="H193" s="112">
        <v>6076.9</v>
      </c>
      <c r="I193" s="112">
        <v>3373.8</v>
      </c>
      <c r="J193" s="112">
        <f t="shared" si="13"/>
        <v>55.51843867761524</v>
      </c>
    </row>
    <row r="194" spans="1:10" ht="12.75" customHeight="1" hidden="1">
      <c r="A194" s="511"/>
      <c r="B194" s="514" t="s">
        <v>344</v>
      </c>
      <c r="C194" s="520">
        <v>992</v>
      </c>
      <c r="D194" s="167"/>
      <c r="E194" s="167"/>
      <c r="F194" s="167"/>
      <c r="G194" s="524"/>
      <c r="H194" s="112"/>
      <c r="I194" s="112"/>
      <c r="J194" s="112" t="e">
        <f t="shared" si="13"/>
        <v>#DIV/0!</v>
      </c>
    </row>
    <row r="195" spans="1:10" ht="16.5" hidden="1">
      <c r="A195" s="511"/>
      <c r="B195" s="514"/>
      <c r="C195" s="520"/>
      <c r="D195" s="167" t="s">
        <v>312</v>
      </c>
      <c r="E195" s="167" t="s">
        <v>264</v>
      </c>
      <c r="F195" s="167">
        <v>6000200</v>
      </c>
      <c r="G195" s="524"/>
      <c r="H195" s="112">
        <f>H196</f>
        <v>0</v>
      </c>
      <c r="I195" s="112">
        <f>I196</f>
        <v>0</v>
      </c>
      <c r="J195" s="112" t="e">
        <f t="shared" si="13"/>
        <v>#DIV/0!</v>
      </c>
    </row>
    <row r="196" spans="1:10" ht="33" hidden="1">
      <c r="A196" s="168"/>
      <c r="B196" s="174" t="s">
        <v>256</v>
      </c>
      <c r="C196" s="175">
        <v>992</v>
      </c>
      <c r="D196" s="167" t="s">
        <v>312</v>
      </c>
      <c r="E196" s="167" t="s">
        <v>264</v>
      </c>
      <c r="F196" s="167">
        <v>6000200</v>
      </c>
      <c r="G196" s="167" t="s">
        <v>266</v>
      </c>
      <c r="H196" s="112"/>
      <c r="I196" s="112"/>
      <c r="J196" s="112" t="e">
        <f t="shared" si="13"/>
        <v>#DIV/0!</v>
      </c>
    </row>
    <row r="197" spans="1:10" ht="16.5" hidden="1">
      <c r="A197" s="168"/>
      <c r="B197" s="176" t="s">
        <v>345</v>
      </c>
      <c r="C197" s="175">
        <v>992</v>
      </c>
      <c r="D197" s="167" t="s">
        <v>312</v>
      </c>
      <c r="E197" s="167" t="s">
        <v>264</v>
      </c>
      <c r="F197" s="167" t="s">
        <v>346</v>
      </c>
      <c r="G197" s="167"/>
      <c r="H197" s="112">
        <f>H198</f>
        <v>0</v>
      </c>
      <c r="I197" s="112">
        <f>I198</f>
        <v>0</v>
      </c>
      <c r="J197" s="112" t="e">
        <f t="shared" si="13"/>
        <v>#DIV/0!</v>
      </c>
    </row>
    <row r="198" spans="1:10" ht="33" hidden="1">
      <c r="A198" s="168"/>
      <c r="B198" s="174" t="s">
        <v>230</v>
      </c>
      <c r="C198" s="175">
        <v>992</v>
      </c>
      <c r="D198" s="167" t="s">
        <v>312</v>
      </c>
      <c r="E198" s="167" t="s">
        <v>264</v>
      </c>
      <c r="F198" s="167" t="s">
        <v>346</v>
      </c>
      <c r="G198" s="167" t="s">
        <v>225</v>
      </c>
      <c r="H198" s="112">
        <v>0</v>
      </c>
      <c r="I198" s="112">
        <v>0</v>
      </c>
      <c r="J198" s="112" t="e">
        <f t="shared" si="13"/>
        <v>#DIV/0!</v>
      </c>
    </row>
    <row r="199" spans="1:10" ht="16.5">
      <c r="A199" s="168"/>
      <c r="B199" s="174" t="s">
        <v>249</v>
      </c>
      <c r="C199" s="175">
        <v>992</v>
      </c>
      <c r="D199" s="167" t="s">
        <v>312</v>
      </c>
      <c r="E199" s="167" t="s">
        <v>264</v>
      </c>
      <c r="F199" s="167" t="s">
        <v>718</v>
      </c>
      <c r="G199" s="167"/>
      <c r="H199" s="112">
        <f>H200</f>
        <v>100</v>
      </c>
      <c r="I199" s="112">
        <f>I200</f>
        <v>100</v>
      </c>
      <c r="J199" s="112">
        <f t="shared" si="13"/>
        <v>100</v>
      </c>
    </row>
    <row r="200" spans="1:10" ht="33">
      <c r="A200" s="168"/>
      <c r="B200" s="430" t="s">
        <v>715</v>
      </c>
      <c r="C200" s="175">
        <v>992</v>
      </c>
      <c r="D200" s="167" t="s">
        <v>312</v>
      </c>
      <c r="E200" s="167" t="s">
        <v>264</v>
      </c>
      <c r="F200" s="167" t="s">
        <v>347</v>
      </c>
      <c r="G200" s="167"/>
      <c r="H200" s="112">
        <f>H201</f>
        <v>100</v>
      </c>
      <c r="I200" s="112">
        <f>I201</f>
        <v>100</v>
      </c>
      <c r="J200" s="112">
        <f t="shared" si="13"/>
        <v>100</v>
      </c>
    </row>
    <row r="201" spans="1:10" ht="33">
      <c r="A201" s="168"/>
      <c r="B201" s="240" t="s">
        <v>275</v>
      </c>
      <c r="C201" s="175">
        <v>992</v>
      </c>
      <c r="D201" s="167" t="s">
        <v>312</v>
      </c>
      <c r="E201" s="167" t="s">
        <v>264</v>
      </c>
      <c r="F201" s="167" t="s">
        <v>347</v>
      </c>
      <c r="G201" s="167" t="s">
        <v>225</v>
      </c>
      <c r="H201" s="112">
        <v>100</v>
      </c>
      <c r="I201" s="112">
        <v>100</v>
      </c>
      <c r="J201" s="112">
        <f t="shared" si="13"/>
        <v>100</v>
      </c>
    </row>
    <row r="202" spans="1:10" ht="16.5">
      <c r="A202" s="168"/>
      <c r="B202" s="174" t="s">
        <v>249</v>
      </c>
      <c r="C202" s="175" t="s">
        <v>224</v>
      </c>
      <c r="D202" s="167" t="s">
        <v>312</v>
      </c>
      <c r="E202" s="167" t="s">
        <v>264</v>
      </c>
      <c r="F202" s="167" t="s">
        <v>719</v>
      </c>
      <c r="G202" s="167"/>
      <c r="H202" s="112">
        <f>H203</f>
        <v>155.8</v>
      </c>
      <c r="I202" s="112">
        <f>I203</f>
        <v>155.8</v>
      </c>
      <c r="J202" s="112">
        <f t="shared" si="13"/>
        <v>100</v>
      </c>
    </row>
    <row r="203" spans="1:10" ht="21.75" customHeight="1">
      <c r="A203" s="511"/>
      <c r="B203" s="514" t="s">
        <v>716</v>
      </c>
      <c r="C203" s="520">
        <v>992</v>
      </c>
      <c r="D203" s="524" t="s">
        <v>312</v>
      </c>
      <c r="E203" s="524" t="s">
        <v>264</v>
      </c>
      <c r="F203" s="524" t="s">
        <v>713</v>
      </c>
      <c r="G203" s="524"/>
      <c r="H203" s="531">
        <f>H205</f>
        <v>155.8</v>
      </c>
      <c r="I203" s="531">
        <f>I205</f>
        <v>155.8</v>
      </c>
      <c r="J203" s="531">
        <f t="shared" si="13"/>
        <v>100</v>
      </c>
    </row>
    <row r="204" spans="1:10" ht="19.5" customHeight="1">
      <c r="A204" s="511"/>
      <c r="B204" s="514"/>
      <c r="C204" s="520"/>
      <c r="D204" s="524"/>
      <c r="E204" s="524"/>
      <c r="F204" s="524"/>
      <c r="G204" s="524"/>
      <c r="H204" s="531"/>
      <c r="I204" s="531"/>
      <c r="J204" s="531"/>
    </row>
    <row r="205" spans="1:10" ht="33">
      <c r="A205" s="251"/>
      <c r="B205" s="240" t="s">
        <v>275</v>
      </c>
      <c r="C205" s="253">
        <v>992</v>
      </c>
      <c r="D205" s="179" t="s">
        <v>312</v>
      </c>
      <c r="E205" s="179" t="s">
        <v>264</v>
      </c>
      <c r="F205" s="179" t="s">
        <v>713</v>
      </c>
      <c r="G205" s="179" t="s">
        <v>225</v>
      </c>
      <c r="H205" s="254">
        <v>155.8</v>
      </c>
      <c r="I205" s="254">
        <v>155.8</v>
      </c>
      <c r="J205" s="254">
        <f t="shared" si="13"/>
        <v>100</v>
      </c>
    </row>
    <row r="206" spans="1:10" ht="16.5">
      <c r="A206" s="446"/>
      <c r="B206" s="174" t="s">
        <v>249</v>
      </c>
      <c r="C206" s="257">
        <v>992</v>
      </c>
      <c r="D206" s="258" t="s">
        <v>312</v>
      </c>
      <c r="E206" s="258" t="s">
        <v>264</v>
      </c>
      <c r="F206" s="188" t="s">
        <v>717</v>
      </c>
      <c r="G206" s="188"/>
      <c r="H206" s="300">
        <f>H207</f>
        <v>1240</v>
      </c>
      <c r="I206" s="300">
        <f>I207</f>
        <v>1240</v>
      </c>
      <c r="J206" s="300">
        <f t="shared" si="13"/>
        <v>100</v>
      </c>
    </row>
    <row r="207" spans="1:10" ht="48" customHeight="1">
      <c r="A207" s="255"/>
      <c r="B207" s="256" t="s">
        <v>348</v>
      </c>
      <c r="C207" s="257">
        <v>992</v>
      </c>
      <c r="D207" s="258" t="s">
        <v>312</v>
      </c>
      <c r="E207" s="258" t="s">
        <v>264</v>
      </c>
      <c r="F207" s="188" t="s">
        <v>349</v>
      </c>
      <c r="G207" s="258"/>
      <c r="H207" s="259">
        <f>H209+H212</f>
        <v>1240</v>
      </c>
      <c r="I207" s="259">
        <f>I209+I212</f>
        <v>1240</v>
      </c>
      <c r="J207" s="259">
        <f t="shared" si="13"/>
        <v>100</v>
      </c>
    </row>
    <row r="208" spans="1:10" ht="36" customHeight="1" hidden="1">
      <c r="A208" s="260"/>
      <c r="B208" s="261"/>
      <c r="C208" s="262"/>
      <c r="D208" s="263"/>
      <c r="E208" s="263"/>
      <c r="F208" s="263"/>
      <c r="G208" s="263"/>
      <c r="H208" s="264"/>
      <c r="I208" s="264"/>
      <c r="J208" s="264"/>
    </row>
    <row r="209" spans="1:10" ht="33">
      <c r="A209" s="168"/>
      <c r="B209" s="240" t="s">
        <v>275</v>
      </c>
      <c r="C209" s="175">
        <v>992</v>
      </c>
      <c r="D209" s="167" t="s">
        <v>312</v>
      </c>
      <c r="E209" s="167" t="s">
        <v>264</v>
      </c>
      <c r="F209" s="167" t="s">
        <v>349</v>
      </c>
      <c r="G209" s="167" t="s">
        <v>225</v>
      </c>
      <c r="H209" s="112">
        <v>1240</v>
      </c>
      <c r="I209" s="112">
        <v>1240</v>
      </c>
      <c r="J209" s="112">
        <f t="shared" si="13"/>
        <v>100</v>
      </c>
    </row>
    <row r="210" spans="1:10" ht="12.75" customHeight="1" hidden="1">
      <c r="A210" s="511"/>
      <c r="B210" s="514" t="s">
        <v>350</v>
      </c>
      <c r="C210" s="520">
        <v>992</v>
      </c>
      <c r="D210" s="167"/>
      <c r="E210" s="167"/>
      <c r="F210" s="167"/>
      <c r="G210" s="524"/>
      <c r="H210" s="112"/>
      <c r="I210" s="112"/>
      <c r="J210" s="112" t="e">
        <f t="shared" si="13"/>
        <v>#DIV/0!</v>
      </c>
    </row>
    <row r="211" spans="1:10" ht="16.5" hidden="1">
      <c r="A211" s="511"/>
      <c r="B211" s="514"/>
      <c r="C211" s="520"/>
      <c r="D211" s="167" t="s">
        <v>312</v>
      </c>
      <c r="E211" s="167" t="s">
        <v>264</v>
      </c>
      <c r="F211" s="167">
        <v>7950202</v>
      </c>
      <c r="G211" s="524"/>
      <c r="H211" s="112">
        <f>H212</f>
        <v>0</v>
      </c>
      <c r="I211" s="112">
        <f>I212</f>
        <v>0</v>
      </c>
      <c r="J211" s="112" t="e">
        <f t="shared" si="13"/>
        <v>#DIV/0!</v>
      </c>
    </row>
    <row r="212" spans="1:10" ht="49.5" hidden="1">
      <c r="A212" s="168"/>
      <c r="B212" s="265" t="s">
        <v>351</v>
      </c>
      <c r="C212" s="266" t="s">
        <v>224</v>
      </c>
      <c r="D212" s="267" t="s">
        <v>312</v>
      </c>
      <c r="E212" s="267" t="s">
        <v>264</v>
      </c>
      <c r="F212" s="267" t="s">
        <v>352</v>
      </c>
      <c r="G212" s="268"/>
      <c r="H212" s="238">
        <f>H213</f>
        <v>0</v>
      </c>
      <c r="I212" s="112"/>
      <c r="J212" s="112" t="e">
        <f t="shared" si="13"/>
        <v>#DIV/0!</v>
      </c>
    </row>
    <row r="213" spans="1:10" ht="46.5" customHeight="1" hidden="1">
      <c r="A213" s="168"/>
      <c r="B213" s="236" t="s">
        <v>230</v>
      </c>
      <c r="C213" s="266" t="s">
        <v>224</v>
      </c>
      <c r="D213" s="267" t="s">
        <v>312</v>
      </c>
      <c r="E213" s="267" t="s">
        <v>264</v>
      </c>
      <c r="F213" s="267" t="s">
        <v>352</v>
      </c>
      <c r="G213" s="268" t="s">
        <v>225</v>
      </c>
      <c r="H213" s="238">
        <v>0</v>
      </c>
      <c r="I213" s="112">
        <v>0</v>
      </c>
      <c r="J213" s="112" t="e">
        <f t="shared" si="13"/>
        <v>#DIV/0!</v>
      </c>
    </row>
    <row r="214" spans="1:10" ht="33" hidden="1">
      <c r="A214" s="168"/>
      <c r="B214" s="252" t="s">
        <v>230</v>
      </c>
      <c r="C214" s="175" t="s">
        <v>224</v>
      </c>
      <c r="D214" s="167" t="s">
        <v>312</v>
      </c>
      <c r="E214" s="167" t="s">
        <v>264</v>
      </c>
      <c r="F214" s="167" t="s">
        <v>353</v>
      </c>
      <c r="G214" s="167" t="s">
        <v>225</v>
      </c>
      <c r="H214" s="112"/>
      <c r="I214" s="112"/>
      <c r="J214" s="112" t="e">
        <f t="shared" si="13"/>
        <v>#DIV/0!</v>
      </c>
    </row>
    <row r="215" spans="1:10" ht="25.5" customHeight="1" hidden="1">
      <c r="A215" s="511"/>
      <c r="B215" s="514" t="s">
        <v>354</v>
      </c>
      <c r="C215" s="520">
        <v>992</v>
      </c>
      <c r="D215" s="524" t="s">
        <v>312</v>
      </c>
      <c r="E215" s="524" t="s">
        <v>264</v>
      </c>
      <c r="F215" s="524" t="s">
        <v>355</v>
      </c>
      <c r="G215" s="524"/>
      <c r="H215" s="536">
        <f>H217</f>
        <v>0</v>
      </c>
      <c r="I215" s="536"/>
      <c r="J215" s="536" t="e">
        <f t="shared" si="13"/>
        <v>#DIV/0!</v>
      </c>
    </row>
    <row r="216" spans="1:10" ht="16.5" customHeight="1" hidden="1">
      <c r="A216" s="511"/>
      <c r="B216" s="514"/>
      <c r="C216" s="520"/>
      <c r="D216" s="524"/>
      <c r="E216" s="524"/>
      <c r="F216" s="524"/>
      <c r="G216" s="524"/>
      <c r="H216" s="536"/>
      <c r="I216" s="536"/>
      <c r="J216" s="536"/>
    </row>
    <row r="217" spans="1:10" ht="32.25" customHeight="1" hidden="1">
      <c r="A217" s="168"/>
      <c r="B217" s="270" t="s">
        <v>356</v>
      </c>
      <c r="C217" s="175" t="s">
        <v>224</v>
      </c>
      <c r="D217" s="167" t="s">
        <v>312</v>
      </c>
      <c r="E217" s="167" t="s">
        <v>264</v>
      </c>
      <c r="F217" s="167" t="s">
        <v>357</v>
      </c>
      <c r="G217" s="167"/>
      <c r="H217" s="112">
        <f>H218</f>
        <v>0</v>
      </c>
      <c r="I217" s="112"/>
      <c r="J217" s="112" t="e">
        <f aca="true" t="shared" si="14" ref="J217:J226">I217/H217*100</f>
        <v>#DIV/0!</v>
      </c>
    </row>
    <row r="218" spans="1:10" ht="33" hidden="1">
      <c r="A218" s="168"/>
      <c r="B218" s="174" t="s">
        <v>230</v>
      </c>
      <c r="C218" s="175">
        <v>992</v>
      </c>
      <c r="D218" s="167" t="s">
        <v>312</v>
      </c>
      <c r="E218" s="167" t="s">
        <v>264</v>
      </c>
      <c r="F218" s="167" t="s">
        <v>357</v>
      </c>
      <c r="G218" s="167" t="s">
        <v>225</v>
      </c>
      <c r="H218" s="112"/>
      <c r="I218" s="112"/>
      <c r="J218" s="112" t="e">
        <f t="shared" si="14"/>
        <v>#DIV/0!</v>
      </c>
    </row>
    <row r="219" spans="1:10" s="32" customFormat="1" ht="16.5">
      <c r="A219" s="196" t="s">
        <v>358</v>
      </c>
      <c r="B219" s="201" t="s">
        <v>359</v>
      </c>
      <c r="C219" s="198">
        <v>992</v>
      </c>
      <c r="D219" s="200" t="s">
        <v>237</v>
      </c>
      <c r="E219" s="200" t="s">
        <v>210</v>
      </c>
      <c r="F219" s="202"/>
      <c r="G219" s="202"/>
      <c r="H219" s="173">
        <f>H224+H223</f>
        <v>30</v>
      </c>
      <c r="I219" s="173">
        <f>I224+I221</f>
        <v>30</v>
      </c>
      <c r="J219" s="178">
        <f t="shared" si="14"/>
        <v>100</v>
      </c>
    </row>
    <row r="220" spans="1:10" ht="33" hidden="1">
      <c r="A220" s="168"/>
      <c r="B220" s="174" t="s">
        <v>360</v>
      </c>
      <c r="C220" s="175" t="s">
        <v>224</v>
      </c>
      <c r="D220" s="167" t="s">
        <v>237</v>
      </c>
      <c r="E220" s="167" t="s">
        <v>312</v>
      </c>
      <c r="F220" s="167"/>
      <c r="G220" s="167"/>
      <c r="H220" s="112">
        <f aca="true" t="shared" si="15" ref="H220:I222">H221</f>
        <v>0</v>
      </c>
      <c r="I220" s="112">
        <f t="shared" si="15"/>
        <v>0</v>
      </c>
      <c r="J220" s="178" t="e">
        <f t="shared" si="14"/>
        <v>#DIV/0!</v>
      </c>
    </row>
    <row r="221" spans="1:10" ht="49.5" hidden="1">
      <c r="A221" s="168"/>
      <c r="B221" s="174" t="s">
        <v>361</v>
      </c>
      <c r="C221" s="175" t="s">
        <v>224</v>
      </c>
      <c r="D221" s="167" t="s">
        <v>237</v>
      </c>
      <c r="E221" s="167" t="s">
        <v>312</v>
      </c>
      <c r="F221" s="167" t="s">
        <v>362</v>
      </c>
      <c r="G221" s="167"/>
      <c r="H221" s="112">
        <f t="shared" si="15"/>
        <v>0</v>
      </c>
      <c r="I221" s="112">
        <f t="shared" si="15"/>
        <v>0</v>
      </c>
      <c r="J221" s="178" t="e">
        <f t="shared" si="14"/>
        <v>#DIV/0!</v>
      </c>
    </row>
    <row r="222" spans="1:10" ht="16.5" hidden="1">
      <c r="A222" s="168"/>
      <c r="B222" s="174" t="s">
        <v>249</v>
      </c>
      <c r="C222" s="175" t="s">
        <v>224</v>
      </c>
      <c r="D222" s="167" t="s">
        <v>237</v>
      </c>
      <c r="E222" s="167" t="s">
        <v>312</v>
      </c>
      <c r="F222" s="167" t="s">
        <v>363</v>
      </c>
      <c r="G222" s="167"/>
      <c r="H222" s="112">
        <f t="shared" si="15"/>
        <v>0</v>
      </c>
      <c r="I222" s="112">
        <f t="shared" si="15"/>
        <v>0</v>
      </c>
      <c r="J222" s="178" t="e">
        <f t="shared" si="14"/>
        <v>#DIV/0!</v>
      </c>
    </row>
    <row r="223" spans="1:10" ht="33" hidden="1">
      <c r="A223" s="168"/>
      <c r="B223" s="174" t="s">
        <v>230</v>
      </c>
      <c r="C223" s="175" t="s">
        <v>224</v>
      </c>
      <c r="D223" s="167" t="s">
        <v>237</v>
      </c>
      <c r="E223" s="167" t="s">
        <v>312</v>
      </c>
      <c r="F223" s="167" t="s">
        <v>363</v>
      </c>
      <c r="G223" s="167" t="s">
        <v>225</v>
      </c>
      <c r="H223" s="112">
        <v>0</v>
      </c>
      <c r="I223" s="112">
        <v>0</v>
      </c>
      <c r="J223" s="178" t="e">
        <f t="shared" si="14"/>
        <v>#DIV/0!</v>
      </c>
    </row>
    <row r="224" spans="1:10" ht="16.5">
      <c r="A224" s="168"/>
      <c r="B224" s="174" t="s">
        <v>364</v>
      </c>
      <c r="C224" s="175">
        <v>992</v>
      </c>
      <c r="D224" s="167" t="s">
        <v>237</v>
      </c>
      <c r="E224" s="167" t="s">
        <v>237</v>
      </c>
      <c r="F224" s="167"/>
      <c r="G224" s="167"/>
      <c r="H224" s="112">
        <f>H231</f>
        <v>30</v>
      </c>
      <c r="I224" s="112">
        <f>I231</f>
        <v>30</v>
      </c>
      <c r="J224" s="112">
        <f t="shared" si="14"/>
        <v>100</v>
      </c>
    </row>
    <row r="225" spans="1:10" ht="49.5" hidden="1">
      <c r="A225" s="168"/>
      <c r="B225" s="174" t="s">
        <v>354</v>
      </c>
      <c r="C225" s="175">
        <v>992</v>
      </c>
      <c r="D225" s="167" t="s">
        <v>237</v>
      </c>
      <c r="E225" s="167" t="s">
        <v>237</v>
      </c>
      <c r="F225" s="167" t="s">
        <v>355</v>
      </c>
      <c r="G225" s="167"/>
      <c r="H225" s="112">
        <f>H226</f>
        <v>0</v>
      </c>
      <c r="I225" s="112">
        <f>I226</f>
        <v>0</v>
      </c>
      <c r="J225" s="112" t="e">
        <f t="shared" si="14"/>
        <v>#DIV/0!</v>
      </c>
    </row>
    <row r="226" spans="1:10" ht="33" hidden="1">
      <c r="A226" s="168"/>
      <c r="B226" s="174" t="s">
        <v>365</v>
      </c>
      <c r="C226" s="175">
        <v>992</v>
      </c>
      <c r="D226" s="167" t="s">
        <v>237</v>
      </c>
      <c r="E226" s="167" t="s">
        <v>237</v>
      </c>
      <c r="F226" s="167" t="s">
        <v>366</v>
      </c>
      <c r="G226" s="167"/>
      <c r="H226" s="112">
        <f>H228</f>
        <v>0</v>
      </c>
      <c r="I226" s="112">
        <f>I228</f>
        <v>0</v>
      </c>
      <c r="J226" s="112" t="e">
        <f t="shared" si="14"/>
        <v>#DIV/0!</v>
      </c>
    </row>
    <row r="227" spans="1:10" ht="16.5" customHeight="1" hidden="1">
      <c r="A227" s="168"/>
      <c r="B227" s="174"/>
      <c r="C227" s="175"/>
      <c r="D227" s="167"/>
      <c r="E227" s="167"/>
      <c r="F227" s="167"/>
      <c r="G227" s="271"/>
      <c r="H227" s="112"/>
      <c r="I227" s="112"/>
      <c r="J227" s="112"/>
    </row>
    <row r="228" spans="1:10" ht="33" hidden="1">
      <c r="A228" s="168"/>
      <c r="B228" s="174" t="s">
        <v>230</v>
      </c>
      <c r="C228" s="175">
        <v>992</v>
      </c>
      <c r="D228" s="167" t="s">
        <v>237</v>
      </c>
      <c r="E228" s="167" t="s">
        <v>237</v>
      </c>
      <c r="F228" s="167" t="s">
        <v>366</v>
      </c>
      <c r="G228" s="167" t="s">
        <v>225</v>
      </c>
      <c r="H228" s="112">
        <v>0</v>
      </c>
      <c r="I228" s="112">
        <v>0</v>
      </c>
      <c r="J228" s="112" t="e">
        <f>I228/H228*100</f>
        <v>#DIV/0!</v>
      </c>
    </row>
    <row r="229" spans="1:10" ht="33" hidden="1">
      <c r="A229" s="168"/>
      <c r="B229" s="174" t="s">
        <v>367</v>
      </c>
      <c r="C229" s="175">
        <v>992</v>
      </c>
      <c r="D229" s="167" t="s">
        <v>237</v>
      </c>
      <c r="E229" s="167" t="s">
        <v>237</v>
      </c>
      <c r="F229" s="167" t="s">
        <v>368</v>
      </c>
      <c r="G229" s="167"/>
      <c r="H229" s="112">
        <f>H230</f>
        <v>0</v>
      </c>
      <c r="I229" s="112">
        <f>I230</f>
        <v>0</v>
      </c>
      <c r="J229" s="112" t="e">
        <f>I229/H229*100</f>
        <v>#DIV/0!</v>
      </c>
    </row>
    <row r="230" spans="1:10" ht="33" hidden="1">
      <c r="A230" s="168"/>
      <c r="B230" s="174" t="s">
        <v>230</v>
      </c>
      <c r="C230" s="175">
        <v>992</v>
      </c>
      <c r="D230" s="167" t="s">
        <v>237</v>
      </c>
      <c r="E230" s="167" t="s">
        <v>237</v>
      </c>
      <c r="F230" s="167" t="s">
        <v>368</v>
      </c>
      <c r="G230" s="167" t="s">
        <v>266</v>
      </c>
      <c r="H230" s="112">
        <v>0</v>
      </c>
      <c r="I230" s="112">
        <v>0</v>
      </c>
      <c r="J230" s="112" t="e">
        <f>I230/H230*100</f>
        <v>#DIV/0!</v>
      </c>
    </row>
    <row r="231" spans="1:10" ht="33">
      <c r="A231" s="168"/>
      <c r="B231" s="174" t="s">
        <v>720</v>
      </c>
      <c r="C231" s="175">
        <v>992</v>
      </c>
      <c r="D231" s="167" t="s">
        <v>237</v>
      </c>
      <c r="E231" s="167" t="s">
        <v>237</v>
      </c>
      <c r="F231" s="167" t="s">
        <v>722</v>
      </c>
      <c r="G231" s="167"/>
      <c r="H231" s="112">
        <f>H232</f>
        <v>30</v>
      </c>
      <c r="I231" s="112">
        <f>I232</f>
        <v>30</v>
      </c>
      <c r="J231" s="112">
        <f>I231/H231*100</f>
        <v>100</v>
      </c>
    </row>
    <row r="232" spans="1:10" ht="16.5">
      <c r="A232" s="168"/>
      <c r="B232" s="174" t="s">
        <v>249</v>
      </c>
      <c r="C232" s="175">
        <v>992</v>
      </c>
      <c r="D232" s="167" t="s">
        <v>237</v>
      </c>
      <c r="E232" s="167" t="s">
        <v>237</v>
      </c>
      <c r="F232" s="167" t="s">
        <v>723</v>
      </c>
      <c r="G232" s="167"/>
      <c r="H232" s="112">
        <f>H234</f>
        <v>30</v>
      </c>
      <c r="I232" s="112">
        <f>I234</f>
        <v>30</v>
      </c>
      <c r="J232" s="112">
        <f>I232/H232*100</f>
        <v>100</v>
      </c>
    </row>
    <row r="233" spans="1:10" ht="16.5" customHeight="1" hidden="1">
      <c r="A233" s="168"/>
      <c r="B233" s="174"/>
      <c r="C233" s="175"/>
      <c r="D233" s="167"/>
      <c r="E233" s="167"/>
      <c r="F233" s="167"/>
      <c r="G233" s="271"/>
      <c r="H233" s="112"/>
      <c r="I233" s="112"/>
      <c r="J233" s="112"/>
    </row>
    <row r="234" spans="1:10" ht="16.5" customHeight="1">
      <c r="A234" s="168"/>
      <c r="B234" s="437" t="s">
        <v>721</v>
      </c>
      <c r="C234" s="175" t="s">
        <v>224</v>
      </c>
      <c r="D234" s="167" t="s">
        <v>237</v>
      </c>
      <c r="E234" s="167" t="s">
        <v>237</v>
      </c>
      <c r="F234" s="167" t="s">
        <v>724</v>
      </c>
      <c r="G234" s="271"/>
      <c r="H234" s="112">
        <f>H235</f>
        <v>30</v>
      </c>
      <c r="I234" s="112">
        <f>I235</f>
        <v>30</v>
      </c>
      <c r="J234" s="112"/>
    </row>
    <row r="235" spans="1:10" ht="33">
      <c r="A235" s="168"/>
      <c r="B235" s="240" t="s">
        <v>275</v>
      </c>
      <c r="C235" s="175">
        <v>992</v>
      </c>
      <c r="D235" s="167" t="s">
        <v>237</v>
      </c>
      <c r="E235" s="167" t="s">
        <v>237</v>
      </c>
      <c r="F235" s="167" t="s">
        <v>724</v>
      </c>
      <c r="G235" s="167" t="s">
        <v>225</v>
      </c>
      <c r="H235" s="112">
        <v>30</v>
      </c>
      <c r="I235" s="112">
        <v>30</v>
      </c>
      <c r="J235" s="112">
        <f aca="true" t="shared" si="16" ref="J235:J246">I235/H235*100</f>
        <v>100</v>
      </c>
    </row>
    <row r="236" spans="1:10" ht="17.25">
      <c r="A236" s="272">
        <v>7</v>
      </c>
      <c r="B236" s="115" t="s">
        <v>370</v>
      </c>
      <c r="C236" s="169" t="s">
        <v>224</v>
      </c>
      <c r="D236" s="172" t="s">
        <v>369</v>
      </c>
      <c r="E236" s="172" t="s">
        <v>210</v>
      </c>
      <c r="F236" s="167"/>
      <c r="G236" s="167"/>
      <c r="H236" s="171">
        <f>H237</f>
        <v>22937.4</v>
      </c>
      <c r="I236" s="171">
        <f>I237</f>
        <v>22937.4</v>
      </c>
      <c r="J236" s="112">
        <f t="shared" si="16"/>
        <v>100</v>
      </c>
    </row>
    <row r="237" spans="1:10" s="32" customFormat="1" ht="33">
      <c r="A237" s="272"/>
      <c r="B237" s="273" t="s">
        <v>592</v>
      </c>
      <c r="C237" s="274" t="s">
        <v>224</v>
      </c>
      <c r="D237" s="200" t="s">
        <v>369</v>
      </c>
      <c r="E237" s="200" t="s">
        <v>210</v>
      </c>
      <c r="F237" s="202" t="s">
        <v>725</v>
      </c>
      <c r="G237" s="202"/>
      <c r="H237" s="232">
        <f>H238+H280</f>
        <v>22937.4</v>
      </c>
      <c r="I237" s="232">
        <f>I238+I280</f>
        <v>22937.4</v>
      </c>
      <c r="J237" s="178">
        <f t="shared" si="16"/>
        <v>100</v>
      </c>
    </row>
    <row r="238" spans="1:10" ht="16.5">
      <c r="A238" s="168"/>
      <c r="B238" s="174" t="s">
        <v>370</v>
      </c>
      <c r="C238" s="175">
        <v>992</v>
      </c>
      <c r="D238" s="167" t="s">
        <v>369</v>
      </c>
      <c r="E238" s="167" t="s">
        <v>209</v>
      </c>
      <c r="F238" s="167"/>
      <c r="G238" s="167"/>
      <c r="H238" s="269">
        <f>H239+H246+H254</f>
        <v>22637.4</v>
      </c>
      <c r="I238" s="269">
        <f>I239+I252+I266+I256</f>
        <v>22637.4</v>
      </c>
      <c r="J238" s="112">
        <f t="shared" si="16"/>
        <v>100</v>
      </c>
    </row>
    <row r="239" spans="1:10" ht="33">
      <c r="A239" s="168"/>
      <c r="B239" s="174" t="s">
        <v>726</v>
      </c>
      <c r="C239" s="175">
        <v>992</v>
      </c>
      <c r="D239" s="167" t="s">
        <v>369</v>
      </c>
      <c r="E239" s="167" t="s">
        <v>209</v>
      </c>
      <c r="F239" s="167" t="s">
        <v>728</v>
      </c>
      <c r="G239" s="167"/>
      <c r="H239" s="250">
        <f>H242+H249</f>
        <v>7292.5</v>
      </c>
      <c r="I239" s="250">
        <f>I242+I249</f>
        <v>7292.5</v>
      </c>
      <c r="J239" s="112">
        <f t="shared" si="16"/>
        <v>100</v>
      </c>
    </row>
    <row r="240" spans="1:10" ht="49.5" hidden="1">
      <c r="A240" s="168"/>
      <c r="B240" s="174" t="s">
        <v>371</v>
      </c>
      <c r="C240" s="175" t="s">
        <v>224</v>
      </c>
      <c r="D240" s="167" t="s">
        <v>369</v>
      </c>
      <c r="E240" s="167" t="s">
        <v>209</v>
      </c>
      <c r="F240" s="167" t="s">
        <v>372</v>
      </c>
      <c r="G240" s="167"/>
      <c r="H240" s="112">
        <f>H241</f>
        <v>0</v>
      </c>
      <c r="I240" s="112">
        <f>I241</f>
        <v>0</v>
      </c>
      <c r="J240" s="112" t="e">
        <f t="shared" si="16"/>
        <v>#DIV/0!</v>
      </c>
    </row>
    <row r="241" spans="1:10" ht="16.5" hidden="1">
      <c r="A241" s="168"/>
      <c r="B241" s="174" t="s">
        <v>373</v>
      </c>
      <c r="C241" s="175" t="s">
        <v>224</v>
      </c>
      <c r="D241" s="167" t="s">
        <v>369</v>
      </c>
      <c r="E241" s="167" t="s">
        <v>209</v>
      </c>
      <c r="F241" s="167" t="s">
        <v>372</v>
      </c>
      <c r="G241" s="167" t="s">
        <v>374</v>
      </c>
      <c r="H241" s="112"/>
      <c r="I241" s="112"/>
      <c r="J241" s="112" t="e">
        <f t="shared" si="16"/>
        <v>#DIV/0!</v>
      </c>
    </row>
    <row r="242" spans="1:10" ht="51.75" customHeight="1">
      <c r="A242" s="251"/>
      <c r="B242" s="252" t="s">
        <v>375</v>
      </c>
      <c r="C242" s="253">
        <v>992</v>
      </c>
      <c r="D242" s="179" t="s">
        <v>369</v>
      </c>
      <c r="E242" s="179" t="s">
        <v>209</v>
      </c>
      <c r="F242" s="447" t="s">
        <v>729</v>
      </c>
      <c r="G242" s="179"/>
      <c r="H242" s="254">
        <f>H244</f>
        <v>7292.5</v>
      </c>
      <c r="I242" s="254">
        <f>I244+I247</f>
        <v>7292.5</v>
      </c>
      <c r="J242" s="254">
        <f t="shared" si="16"/>
        <v>100</v>
      </c>
    </row>
    <row r="243" spans="1:10" ht="51.75" customHeight="1">
      <c r="A243" s="446"/>
      <c r="B243" s="242" t="s">
        <v>260</v>
      </c>
      <c r="C243" s="245" t="s">
        <v>224</v>
      </c>
      <c r="D243" s="188" t="s">
        <v>369</v>
      </c>
      <c r="E243" s="188" t="s">
        <v>209</v>
      </c>
      <c r="F243" s="188" t="s">
        <v>727</v>
      </c>
      <c r="G243" s="188"/>
      <c r="H243" s="300">
        <f>H244</f>
        <v>7292.5</v>
      </c>
      <c r="I243" s="300">
        <f>I244</f>
        <v>7292.5</v>
      </c>
      <c r="J243" s="254">
        <f t="shared" si="16"/>
        <v>100</v>
      </c>
    </row>
    <row r="244" spans="1:10" ht="48" customHeight="1">
      <c r="A244" s="255"/>
      <c r="B244" s="275" t="s">
        <v>376</v>
      </c>
      <c r="C244" s="257">
        <v>992</v>
      </c>
      <c r="D244" s="258" t="s">
        <v>369</v>
      </c>
      <c r="E244" s="258" t="s">
        <v>209</v>
      </c>
      <c r="F244" s="258" t="s">
        <v>727</v>
      </c>
      <c r="G244" s="258" t="s">
        <v>377</v>
      </c>
      <c r="H244" s="259">
        <v>7292.5</v>
      </c>
      <c r="I244" s="259">
        <v>7292.5</v>
      </c>
      <c r="J244" s="259">
        <f t="shared" si="16"/>
        <v>100</v>
      </c>
    </row>
    <row r="245" spans="1:10" ht="30.75" customHeight="1" hidden="1">
      <c r="A245" s="260"/>
      <c r="B245" s="276"/>
      <c r="C245" s="277"/>
      <c r="D245" s="278"/>
      <c r="E245" s="278"/>
      <c r="F245" s="278"/>
      <c r="G245" s="278"/>
      <c r="H245" s="264"/>
      <c r="I245" s="264"/>
      <c r="J245" s="259" t="e">
        <f t="shared" si="16"/>
        <v>#DIV/0!</v>
      </c>
    </row>
    <row r="246" spans="1:10" ht="64.5" customHeight="1" thickBot="1">
      <c r="A246" s="168"/>
      <c r="B246" s="279" t="s">
        <v>730</v>
      </c>
      <c r="C246" s="280" t="s">
        <v>224</v>
      </c>
      <c r="D246" s="280" t="s">
        <v>369</v>
      </c>
      <c r="E246" s="280" t="s">
        <v>209</v>
      </c>
      <c r="F246" s="280" t="s">
        <v>731</v>
      </c>
      <c r="G246" s="281"/>
      <c r="H246" s="235">
        <f>H252</f>
        <v>620</v>
      </c>
      <c r="I246" s="235">
        <f>I252</f>
        <v>620</v>
      </c>
      <c r="J246" s="259">
        <f t="shared" si="16"/>
        <v>100</v>
      </c>
    </row>
    <row r="247" spans="1:10" ht="49.5" hidden="1">
      <c r="A247" s="168"/>
      <c r="B247" s="282" t="s">
        <v>351</v>
      </c>
      <c r="C247" s="283" t="s">
        <v>224</v>
      </c>
      <c r="D247" s="283" t="s">
        <v>369</v>
      </c>
      <c r="E247" s="283" t="s">
        <v>209</v>
      </c>
      <c r="F247" s="283" t="s">
        <v>378</v>
      </c>
      <c r="G247" s="284"/>
      <c r="H247" s="285">
        <f>H248</f>
        <v>0</v>
      </c>
      <c r="I247" s="298">
        <f>I248</f>
        <v>0</v>
      </c>
      <c r="J247" s="254" t="e">
        <f aca="true" t="shared" si="17" ref="J247:J258">I247/H247*100</f>
        <v>#DIV/0!</v>
      </c>
    </row>
    <row r="248" spans="1:10" ht="33" hidden="1">
      <c r="A248" s="286"/>
      <c r="B248" s="265" t="s">
        <v>376</v>
      </c>
      <c r="C248" s="280" t="s">
        <v>224</v>
      </c>
      <c r="D248" s="280" t="s">
        <v>369</v>
      </c>
      <c r="E248" s="280" t="s">
        <v>209</v>
      </c>
      <c r="F248" s="280" t="s">
        <v>378</v>
      </c>
      <c r="G248" s="280" t="s">
        <v>377</v>
      </c>
      <c r="H248" s="287">
        <v>0</v>
      </c>
      <c r="I248" s="299">
        <v>0</v>
      </c>
      <c r="J248" s="300" t="e">
        <f t="shared" si="17"/>
        <v>#DIV/0!</v>
      </c>
    </row>
    <row r="249" spans="1:10" ht="84.75" customHeight="1" hidden="1">
      <c r="A249" s="288"/>
      <c r="B249" s="289" t="s">
        <v>379</v>
      </c>
      <c r="C249" s="290" t="s">
        <v>224</v>
      </c>
      <c r="D249" s="290" t="s">
        <v>369</v>
      </c>
      <c r="E249" s="290" t="s">
        <v>209</v>
      </c>
      <c r="F249" s="291" t="s">
        <v>380</v>
      </c>
      <c r="G249" s="292"/>
      <c r="H249" s="293">
        <f>H250</f>
        <v>0</v>
      </c>
      <c r="I249" s="293">
        <f>I250</f>
        <v>0</v>
      </c>
      <c r="J249" s="300" t="e">
        <f t="shared" si="17"/>
        <v>#DIV/0!</v>
      </c>
    </row>
    <row r="250" spans="1:10" ht="47.25" customHeight="1" hidden="1">
      <c r="A250" s="294"/>
      <c r="B250" s="289" t="s">
        <v>381</v>
      </c>
      <c r="C250" s="280" t="s">
        <v>224</v>
      </c>
      <c r="D250" s="280" t="s">
        <v>369</v>
      </c>
      <c r="E250" s="280" t="s">
        <v>209</v>
      </c>
      <c r="F250" s="291" t="s">
        <v>382</v>
      </c>
      <c r="G250" s="281"/>
      <c r="H250" s="293">
        <f>H251</f>
        <v>0</v>
      </c>
      <c r="I250" s="301">
        <f>I251</f>
        <v>0</v>
      </c>
      <c r="J250" s="302" t="e">
        <f t="shared" si="17"/>
        <v>#DIV/0!</v>
      </c>
    </row>
    <row r="251" spans="1:10" ht="54.75" customHeight="1" hidden="1">
      <c r="A251" s="168"/>
      <c r="B251" s="289" t="s">
        <v>322</v>
      </c>
      <c r="C251" s="280" t="s">
        <v>224</v>
      </c>
      <c r="D251" s="280" t="s">
        <v>369</v>
      </c>
      <c r="E251" s="280" t="s">
        <v>209</v>
      </c>
      <c r="F251" s="291" t="s">
        <v>382</v>
      </c>
      <c r="G251" s="280" t="s">
        <v>323</v>
      </c>
      <c r="H251" s="293">
        <v>0</v>
      </c>
      <c r="I251" s="189">
        <v>0</v>
      </c>
      <c r="J251" s="112" t="e">
        <f t="shared" si="17"/>
        <v>#DIV/0!</v>
      </c>
    </row>
    <row r="252" spans="1:10" ht="59.25" customHeight="1">
      <c r="A252" s="168"/>
      <c r="B252" s="430" t="s">
        <v>732</v>
      </c>
      <c r="C252" s="175" t="s">
        <v>224</v>
      </c>
      <c r="D252" s="167" t="s">
        <v>369</v>
      </c>
      <c r="E252" s="167" t="s">
        <v>209</v>
      </c>
      <c r="F252" s="167" t="s">
        <v>733</v>
      </c>
      <c r="G252" s="167"/>
      <c r="H252" s="269">
        <v>620</v>
      </c>
      <c r="I252" s="269">
        <v>620</v>
      </c>
      <c r="J252" s="112">
        <f t="shared" si="17"/>
        <v>100</v>
      </c>
    </row>
    <row r="253" spans="1:10" ht="45" customHeight="1">
      <c r="A253" s="168"/>
      <c r="B253" s="240" t="s">
        <v>275</v>
      </c>
      <c r="C253" s="175" t="s">
        <v>224</v>
      </c>
      <c r="D253" s="167" t="s">
        <v>369</v>
      </c>
      <c r="E253" s="167" t="s">
        <v>209</v>
      </c>
      <c r="F253" s="167" t="s">
        <v>733</v>
      </c>
      <c r="G253" s="167" t="s">
        <v>225</v>
      </c>
      <c r="H253" s="112">
        <v>620</v>
      </c>
      <c r="I253" s="112">
        <v>620</v>
      </c>
      <c r="J253" s="112">
        <f t="shared" si="17"/>
        <v>100</v>
      </c>
    </row>
    <row r="254" spans="1:10" ht="88.5" customHeight="1">
      <c r="A254" s="168"/>
      <c r="B254" s="174" t="s">
        <v>383</v>
      </c>
      <c r="C254" s="175">
        <v>992</v>
      </c>
      <c r="D254" s="167" t="s">
        <v>369</v>
      </c>
      <c r="E254" s="167" t="s">
        <v>209</v>
      </c>
      <c r="F254" s="448" t="s">
        <v>384</v>
      </c>
      <c r="G254" s="167"/>
      <c r="H254" s="269">
        <f>H256</f>
        <v>14724.9</v>
      </c>
      <c r="I254" s="269">
        <f>I256</f>
        <v>14724.9</v>
      </c>
      <c r="J254" s="112">
        <f t="shared" si="17"/>
        <v>100</v>
      </c>
    </row>
    <row r="255" spans="1:10" ht="84" customHeight="1">
      <c r="A255" s="168"/>
      <c r="B255" s="174" t="s">
        <v>734</v>
      </c>
      <c r="C255" s="175">
        <v>992</v>
      </c>
      <c r="D255" s="167" t="s">
        <v>369</v>
      </c>
      <c r="E255" s="167" t="s">
        <v>209</v>
      </c>
      <c r="F255" s="296" t="s">
        <v>385</v>
      </c>
      <c r="G255" s="167"/>
      <c r="H255" s="178">
        <f>H256</f>
        <v>14724.9</v>
      </c>
      <c r="I255" s="112">
        <f>I256</f>
        <v>14724.9</v>
      </c>
      <c r="J255" s="112">
        <f t="shared" si="17"/>
        <v>100</v>
      </c>
    </row>
    <row r="256" spans="1:10" ht="48" customHeight="1">
      <c r="A256" s="168"/>
      <c r="B256" s="240" t="s">
        <v>275</v>
      </c>
      <c r="C256" s="175">
        <v>992</v>
      </c>
      <c r="D256" s="167" t="s">
        <v>369</v>
      </c>
      <c r="E256" s="167" t="s">
        <v>209</v>
      </c>
      <c r="F256" s="295" t="s">
        <v>387</v>
      </c>
      <c r="G256" s="167" t="s">
        <v>225</v>
      </c>
      <c r="H256" s="112">
        <v>14724.9</v>
      </c>
      <c r="I256" s="112">
        <v>14724.9</v>
      </c>
      <c r="J256" s="112">
        <f t="shared" si="17"/>
        <v>100</v>
      </c>
    </row>
    <row r="257" spans="1:10" ht="66" hidden="1">
      <c r="A257" s="168"/>
      <c r="B257" s="174" t="s">
        <v>388</v>
      </c>
      <c r="C257" s="175">
        <v>992</v>
      </c>
      <c r="D257" s="167" t="s">
        <v>369</v>
      </c>
      <c r="E257" s="167" t="s">
        <v>209</v>
      </c>
      <c r="F257" s="167" t="s">
        <v>389</v>
      </c>
      <c r="G257" s="167"/>
      <c r="H257" s="178">
        <f>H258</f>
        <v>0</v>
      </c>
      <c r="I257" s="112"/>
      <c r="J257" s="112" t="e">
        <f t="shared" si="17"/>
        <v>#DIV/0!</v>
      </c>
    </row>
    <row r="258" spans="1:10" ht="37.5" customHeight="1" hidden="1">
      <c r="A258" s="168"/>
      <c r="B258" s="174" t="s">
        <v>376</v>
      </c>
      <c r="C258" s="175">
        <v>992</v>
      </c>
      <c r="D258" s="167" t="s">
        <v>369</v>
      </c>
      <c r="E258" s="167" t="s">
        <v>209</v>
      </c>
      <c r="F258" s="167" t="s">
        <v>389</v>
      </c>
      <c r="G258" s="167" t="s">
        <v>377</v>
      </c>
      <c r="H258" s="112"/>
      <c r="I258" s="112"/>
      <c r="J258" s="112" t="e">
        <f t="shared" si="17"/>
        <v>#DIV/0!</v>
      </c>
    </row>
    <row r="259" spans="1:10" ht="33" hidden="1">
      <c r="A259" s="168"/>
      <c r="B259" s="174" t="s">
        <v>390</v>
      </c>
      <c r="C259" s="175">
        <v>993</v>
      </c>
      <c r="D259" s="167" t="s">
        <v>369</v>
      </c>
      <c r="E259" s="167" t="s">
        <v>209</v>
      </c>
      <c r="F259" s="167" t="s">
        <v>391</v>
      </c>
      <c r="G259" s="167"/>
      <c r="H259" s="112">
        <f>H260</f>
        <v>0</v>
      </c>
      <c r="I259" s="112">
        <f>I260</f>
        <v>0</v>
      </c>
      <c r="J259" s="112" t="e">
        <f aca="true" t="shared" si="18" ref="J259:J270">I259/H259*100</f>
        <v>#DIV/0!</v>
      </c>
    </row>
    <row r="260" spans="1:10" ht="99" hidden="1">
      <c r="A260" s="168"/>
      <c r="B260" s="174" t="s">
        <v>392</v>
      </c>
      <c r="C260" s="175">
        <v>994</v>
      </c>
      <c r="D260" s="167" t="s">
        <v>369</v>
      </c>
      <c r="E260" s="167" t="s">
        <v>209</v>
      </c>
      <c r="F260" s="167" t="s">
        <v>393</v>
      </c>
      <c r="G260" s="167"/>
      <c r="H260" s="112">
        <f>H261</f>
        <v>0</v>
      </c>
      <c r="I260" s="112">
        <f>I261</f>
        <v>0</v>
      </c>
      <c r="J260" s="112" t="e">
        <f t="shared" si="18"/>
        <v>#DIV/0!</v>
      </c>
    </row>
    <row r="261" spans="1:10" ht="33" hidden="1">
      <c r="A261" s="168"/>
      <c r="B261" s="174" t="s">
        <v>256</v>
      </c>
      <c r="C261" s="175">
        <v>995</v>
      </c>
      <c r="D261" s="167" t="s">
        <v>369</v>
      </c>
      <c r="E261" s="167" t="s">
        <v>209</v>
      </c>
      <c r="F261" s="167" t="s">
        <v>393</v>
      </c>
      <c r="G261" s="167" t="s">
        <v>266</v>
      </c>
      <c r="H261" s="112">
        <v>0</v>
      </c>
      <c r="I261" s="112">
        <v>0</v>
      </c>
      <c r="J261" s="112" t="e">
        <f t="shared" si="18"/>
        <v>#DIV/0!</v>
      </c>
    </row>
    <row r="262" spans="1:10" ht="99" hidden="1">
      <c r="A262" s="168"/>
      <c r="B262" s="174" t="s">
        <v>394</v>
      </c>
      <c r="C262" s="175" t="s">
        <v>224</v>
      </c>
      <c r="D262" s="167" t="s">
        <v>369</v>
      </c>
      <c r="E262" s="167" t="s">
        <v>209</v>
      </c>
      <c r="F262" s="167" t="s">
        <v>395</v>
      </c>
      <c r="G262" s="167"/>
      <c r="H262" s="112">
        <f>H263</f>
        <v>0</v>
      </c>
      <c r="I262" s="112">
        <f>I263</f>
        <v>0</v>
      </c>
      <c r="J262" s="112" t="e">
        <f t="shared" si="18"/>
        <v>#DIV/0!</v>
      </c>
    </row>
    <row r="263" spans="1:10" ht="33" hidden="1">
      <c r="A263" s="168"/>
      <c r="B263" s="174" t="s">
        <v>396</v>
      </c>
      <c r="C263" s="175" t="s">
        <v>224</v>
      </c>
      <c r="D263" s="167" t="s">
        <v>369</v>
      </c>
      <c r="E263" s="167" t="s">
        <v>209</v>
      </c>
      <c r="F263" s="167" t="s">
        <v>395</v>
      </c>
      <c r="G263" s="167" t="s">
        <v>377</v>
      </c>
      <c r="H263" s="112">
        <v>0</v>
      </c>
      <c r="I263" s="112">
        <v>0</v>
      </c>
      <c r="J263" s="112" t="e">
        <f t="shared" si="18"/>
        <v>#DIV/0!</v>
      </c>
    </row>
    <row r="264" spans="1:10" ht="33" hidden="1">
      <c r="A264" s="168"/>
      <c r="B264" s="174" t="s">
        <v>397</v>
      </c>
      <c r="C264" s="175" t="s">
        <v>224</v>
      </c>
      <c r="D264" s="167" t="s">
        <v>369</v>
      </c>
      <c r="E264" s="167" t="s">
        <v>209</v>
      </c>
      <c r="F264" s="167" t="s">
        <v>398</v>
      </c>
      <c r="G264" s="167"/>
      <c r="H264" s="112">
        <f>H265</f>
        <v>0</v>
      </c>
      <c r="I264" s="112">
        <f>I265</f>
        <v>0</v>
      </c>
      <c r="J264" s="112" t="e">
        <f t="shared" si="18"/>
        <v>#DIV/0!</v>
      </c>
    </row>
    <row r="265" spans="1:10" ht="33" hidden="1">
      <c r="A265" s="168"/>
      <c r="B265" s="174" t="s">
        <v>396</v>
      </c>
      <c r="C265" s="175" t="s">
        <v>224</v>
      </c>
      <c r="D265" s="167" t="s">
        <v>369</v>
      </c>
      <c r="E265" s="167" t="s">
        <v>209</v>
      </c>
      <c r="F265" s="167" t="s">
        <v>398</v>
      </c>
      <c r="G265" s="167" t="s">
        <v>377</v>
      </c>
      <c r="H265" s="112">
        <v>0</v>
      </c>
      <c r="I265" s="112">
        <v>0</v>
      </c>
      <c r="J265" s="112" t="e">
        <f t="shared" si="18"/>
        <v>#DIV/0!</v>
      </c>
    </row>
    <row r="266" spans="1:10" ht="99" hidden="1">
      <c r="A266" s="168"/>
      <c r="B266" s="174" t="s">
        <v>399</v>
      </c>
      <c r="C266" s="175" t="s">
        <v>224</v>
      </c>
      <c r="D266" s="167" t="s">
        <v>369</v>
      </c>
      <c r="E266" s="167" t="s">
        <v>209</v>
      </c>
      <c r="F266" s="167" t="s">
        <v>400</v>
      </c>
      <c r="G266" s="167"/>
      <c r="H266" s="178">
        <f>H268</f>
        <v>0</v>
      </c>
      <c r="I266" s="112">
        <f>I268</f>
        <v>0</v>
      </c>
      <c r="J266" s="112" t="e">
        <f t="shared" si="18"/>
        <v>#DIV/0!</v>
      </c>
    </row>
    <row r="267" spans="1:10" ht="16.5" hidden="1">
      <c r="A267" s="168"/>
      <c r="B267" s="174"/>
      <c r="C267" s="175"/>
      <c r="D267" s="167"/>
      <c r="E267" s="167"/>
      <c r="F267" s="167"/>
      <c r="G267" s="167"/>
      <c r="H267" s="112"/>
      <c r="I267" s="112"/>
      <c r="J267" s="112"/>
    </row>
    <row r="268" spans="1:10" ht="33" hidden="1">
      <c r="A268" s="168"/>
      <c r="B268" s="236" t="s">
        <v>230</v>
      </c>
      <c r="C268" s="175" t="s">
        <v>224</v>
      </c>
      <c r="D268" s="167" t="s">
        <v>369</v>
      </c>
      <c r="E268" s="167" t="s">
        <v>209</v>
      </c>
      <c r="F268" s="167" t="s">
        <v>400</v>
      </c>
      <c r="G268" s="167" t="s">
        <v>225</v>
      </c>
      <c r="H268" s="112">
        <v>0</v>
      </c>
      <c r="I268" s="112">
        <v>0</v>
      </c>
      <c r="J268" s="112" t="e">
        <f t="shared" si="18"/>
        <v>#DIV/0!</v>
      </c>
    </row>
    <row r="269" spans="1:10" ht="49.5" hidden="1">
      <c r="A269" s="168"/>
      <c r="B269" s="174" t="s">
        <v>401</v>
      </c>
      <c r="C269" s="175" t="s">
        <v>224</v>
      </c>
      <c r="D269" s="167" t="s">
        <v>369</v>
      </c>
      <c r="E269" s="167" t="s">
        <v>209</v>
      </c>
      <c r="F269" s="167" t="s">
        <v>402</v>
      </c>
      <c r="G269" s="167"/>
      <c r="H269" s="178">
        <f>H270</f>
        <v>0</v>
      </c>
      <c r="I269" s="112"/>
      <c r="J269" s="112" t="e">
        <f t="shared" si="18"/>
        <v>#DIV/0!</v>
      </c>
    </row>
    <row r="270" spans="1:10" ht="16.5" hidden="1">
      <c r="A270" s="168"/>
      <c r="B270" s="174" t="s">
        <v>403</v>
      </c>
      <c r="C270" s="175" t="s">
        <v>224</v>
      </c>
      <c r="D270" s="167" t="s">
        <v>369</v>
      </c>
      <c r="E270" s="167" t="s">
        <v>209</v>
      </c>
      <c r="F270" s="167" t="s">
        <v>404</v>
      </c>
      <c r="G270" s="167" t="s">
        <v>225</v>
      </c>
      <c r="H270" s="112"/>
      <c r="I270" s="112"/>
      <c r="J270" s="112" t="e">
        <f t="shared" si="18"/>
        <v>#DIV/0!</v>
      </c>
    </row>
    <row r="271" spans="1:10" ht="54.75" customHeight="1" hidden="1">
      <c r="A271" s="168"/>
      <c r="B271" s="174" t="s">
        <v>405</v>
      </c>
      <c r="C271" s="175">
        <v>992</v>
      </c>
      <c r="D271" s="167" t="s">
        <v>369</v>
      </c>
      <c r="E271" s="167" t="s">
        <v>209</v>
      </c>
      <c r="F271" s="167" t="s">
        <v>406</v>
      </c>
      <c r="G271" s="167"/>
      <c r="H271" s="112">
        <f>H276+H274+H272</f>
        <v>0</v>
      </c>
      <c r="I271" s="112"/>
      <c r="J271" s="112"/>
    </row>
    <row r="272" spans="1:10" ht="49.5" hidden="1">
      <c r="A272" s="168"/>
      <c r="B272" s="174" t="s">
        <v>407</v>
      </c>
      <c r="C272" s="175" t="s">
        <v>224</v>
      </c>
      <c r="D272" s="167" t="s">
        <v>369</v>
      </c>
      <c r="E272" s="167" t="s">
        <v>209</v>
      </c>
      <c r="F272" s="167" t="s">
        <v>408</v>
      </c>
      <c r="G272" s="167"/>
      <c r="H272" s="112">
        <f>H273</f>
        <v>0</v>
      </c>
      <c r="I272" s="112">
        <f>I273</f>
        <v>0</v>
      </c>
      <c r="J272" s="112" t="e">
        <f>I272/H272*100</f>
        <v>#DIV/0!</v>
      </c>
    </row>
    <row r="273" spans="1:10" ht="16.5" hidden="1">
      <c r="A273" s="168"/>
      <c r="B273" s="174" t="s">
        <v>409</v>
      </c>
      <c r="C273" s="175" t="s">
        <v>224</v>
      </c>
      <c r="D273" s="167" t="s">
        <v>369</v>
      </c>
      <c r="E273" s="167" t="s">
        <v>209</v>
      </c>
      <c r="F273" s="167" t="s">
        <v>408</v>
      </c>
      <c r="G273" s="167" t="s">
        <v>410</v>
      </c>
      <c r="H273" s="112"/>
      <c r="I273" s="112"/>
      <c r="J273" s="112" t="e">
        <f>I273/H273*100</f>
        <v>#DIV/0!</v>
      </c>
    </row>
    <row r="274" spans="1:10" ht="33" hidden="1">
      <c r="A274" s="168"/>
      <c r="B274" s="174" t="s">
        <v>411</v>
      </c>
      <c r="C274" s="175" t="s">
        <v>224</v>
      </c>
      <c r="D274" s="167" t="s">
        <v>369</v>
      </c>
      <c r="E274" s="167" t="s">
        <v>209</v>
      </c>
      <c r="F274" s="167" t="s">
        <v>408</v>
      </c>
      <c r="G274" s="167"/>
      <c r="H274" s="112">
        <f>H275</f>
        <v>0</v>
      </c>
      <c r="I274" s="112">
        <f>I275</f>
        <v>0</v>
      </c>
      <c r="J274" s="112" t="e">
        <f>I274/H274*100</f>
        <v>#DIV/0!</v>
      </c>
    </row>
    <row r="275" spans="1:10" ht="33" hidden="1">
      <c r="A275" s="168"/>
      <c r="B275" s="174" t="s">
        <v>412</v>
      </c>
      <c r="C275" s="175" t="s">
        <v>224</v>
      </c>
      <c r="D275" s="167" t="s">
        <v>369</v>
      </c>
      <c r="E275" s="167" t="s">
        <v>209</v>
      </c>
      <c r="F275" s="167" t="s">
        <v>408</v>
      </c>
      <c r="G275" s="167" t="s">
        <v>413</v>
      </c>
      <c r="H275" s="112"/>
      <c r="I275" s="112"/>
      <c r="J275" s="112" t="e">
        <f>I275/H275*100</f>
        <v>#DIV/0!</v>
      </c>
    </row>
    <row r="276" spans="1:10" ht="33" customHeight="1" hidden="1">
      <c r="A276" s="168"/>
      <c r="B276" s="174" t="s">
        <v>414</v>
      </c>
      <c r="C276" s="175">
        <v>992</v>
      </c>
      <c r="D276" s="167" t="s">
        <v>369</v>
      </c>
      <c r="E276" s="167" t="s">
        <v>209</v>
      </c>
      <c r="F276" s="167" t="s">
        <v>415</v>
      </c>
      <c r="G276" s="167"/>
      <c r="H276" s="112">
        <f>H277</f>
        <v>0</v>
      </c>
      <c r="I276" s="112"/>
      <c r="J276" s="112"/>
    </row>
    <row r="277" spans="1:10" ht="33" hidden="1">
      <c r="A277" s="168"/>
      <c r="B277" s="174" t="s">
        <v>386</v>
      </c>
      <c r="C277" s="175">
        <v>992</v>
      </c>
      <c r="D277" s="167" t="s">
        <v>369</v>
      </c>
      <c r="E277" s="167" t="s">
        <v>209</v>
      </c>
      <c r="F277" s="167" t="s">
        <v>415</v>
      </c>
      <c r="G277" s="167" t="s">
        <v>377</v>
      </c>
      <c r="H277" s="112"/>
      <c r="I277" s="112"/>
      <c r="J277" s="112"/>
    </row>
    <row r="278" spans="1:10" ht="103.5" customHeight="1" hidden="1">
      <c r="A278" s="168"/>
      <c r="B278" s="174" t="s">
        <v>416</v>
      </c>
      <c r="C278" s="175">
        <v>992</v>
      </c>
      <c r="D278" s="167" t="s">
        <v>369</v>
      </c>
      <c r="E278" s="167" t="s">
        <v>209</v>
      </c>
      <c r="F278" s="167" t="s">
        <v>417</v>
      </c>
      <c r="G278" s="167"/>
      <c r="H278" s="112">
        <f>H279</f>
        <v>0</v>
      </c>
      <c r="I278" s="112">
        <f>I279</f>
        <v>0</v>
      </c>
      <c r="J278" s="112" t="e">
        <f>I278/H278*100</f>
        <v>#DIV/0!</v>
      </c>
    </row>
    <row r="279" spans="1:10" ht="33" hidden="1">
      <c r="A279" s="168"/>
      <c r="B279" s="174" t="s">
        <v>223</v>
      </c>
      <c r="C279" s="175">
        <v>992</v>
      </c>
      <c r="D279" s="167" t="s">
        <v>369</v>
      </c>
      <c r="E279" s="167" t="s">
        <v>209</v>
      </c>
      <c r="F279" s="167" t="s">
        <v>417</v>
      </c>
      <c r="G279" s="167" t="s">
        <v>225</v>
      </c>
      <c r="H279" s="112">
        <v>0</v>
      </c>
      <c r="I279" s="112">
        <v>0</v>
      </c>
      <c r="J279" s="112" t="e">
        <f>I279/H279*100</f>
        <v>#DIV/0!</v>
      </c>
    </row>
    <row r="280" spans="1:10" s="32" customFormat="1" ht="17.25">
      <c r="A280" s="196"/>
      <c r="B280" s="297" t="s">
        <v>418</v>
      </c>
      <c r="C280" s="198" t="s">
        <v>224</v>
      </c>
      <c r="D280" s="200" t="s">
        <v>369</v>
      </c>
      <c r="E280" s="200" t="s">
        <v>219</v>
      </c>
      <c r="F280" s="200"/>
      <c r="G280" s="200"/>
      <c r="H280" s="173">
        <f>H281</f>
        <v>300</v>
      </c>
      <c r="I280" s="173">
        <f>I281</f>
        <v>300</v>
      </c>
      <c r="J280" s="173"/>
    </row>
    <row r="281" spans="1:10" ht="33">
      <c r="A281" s="168"/>
      <c r="B281" s="174" t="s">
        <v>735</v>
      </c>
      <c r="C281" s="175" t="s">
        <v>224</v>
      </c>
      <c r="D281" s="167" t="s">
        <v>369</v>
      </c>
      <c r="E281" s="167" t="s">
        <v>219</v>
      </c>
      <c r="F281" s="167" t="s">
        <v>736</v>
      </c>
      <c r="G281" s="167"/>
      <c r="H281" s="112">
        <f>H282</f>
        <v>300</v>
      </c>
      <c r="I281" s="112">
        <f>I282</f>
        <v>300</v>
      </c>
      <c r="J281" s="112">
        <f aca="true" t="shared" si="19" ref="J281:J287">I281/H281*100</f>
        <v>100</v>
      </c>
    </row>
    <row r="282" spans="1:10" ht="33">
      <c r="A282" s="168"/>
      <c r="B282" s="240" t="s">
        <v>275</v>
      </c>
      <c r="C282" s="175" t="s">
        <v>224</v>
      </c>
      <c r="D282" s="167" t="s">
        <v>369</v>
      </c>
      <c r="E282" s="167" t="s">
        <v>219</v>
      </c>
      <c r="F282" s="167" t="s">
        <v>736</v>
      </c>
      <c r="G282" s="167" t="s">
        <v>225</v>
      </c>
      <c r="H282" s="112">
        <v>300</v>
      </c>
      <c r="I282" s="112">
        <v>300</v>
      </c>
      <c r="J282" s="112">
        <f t="shared" si="19"/>
        <v>100</v>
      </c>
    </row>
    <row r="283" spans="1:10" s="32" customFormat="1" ht="16.5">
      <c r="A283" s="196">
        <v>8</v>
      </c>
      <c r="B283" s="201" t="s">
        <v>419</v>
      </c>
      <c r="C283" s="274" t="s">
        <v>224</v>
      </c>
      <c r="D283" s="200" t="s">
        <v>270</v>
      </c>
      <c r="E283" s="200" t="s">
        <v>210</v>
      </c>
      <c r="F283" s="202"/>
      <c r="G283" s="202"/>
      <c r="H283" s="173">
        <f>H288+H287</f>
        <v>263.8</v>
      </c>
      <c r="I283" s="173">
        <f>I284</f>
        <v>263.8</v>
      </c>
      <c r="J283" s="173">
        <f t="shared" si="19"/>
        <v>100</v>
      </c>
    </row>
    <row r="284" spans="1:10" ht="16.5">
      <c r="A284" s="168"/>
      <c r="B284" s="174" t="s">
        <v>420</v>
      </c>
      <c r="C284" s="175" t="s">
        <v>224</v>
      </c>
      <c r="D284" s="167" t="s">
        <v>270</v>
      </c>
      <c r="E284" s="167" t="s">
        <v>209</v>
      </c>
      <c r="F284" s="167"/>
      <c r="G284" s="167"/>
      <c r="H284" s="112">
        <f>H285</f>
        <v>263.8</v>
      </c>
      <c r="I284" s="112">
        <f>I285</f>
        <v>263.8</v>
      </c>
      <c r="J284" s="178">
        <f t="shared" si="19"/>
        <v>100</v>
      </c>
    </row>
    <row r="285" spans="1:10" ht="16.5">
      <c r="A285" s="168"/>
      <c r="B285" s="174" t="s">
        <v>421</v>
      </c>
      <c r="C285" s="175" t="s">
        <v>224</v>
      </c>
      <c r="D285" s="167" t="s">
        <v>270</v>
      </c>
      <c r="E285" s="167" t="s">
        <v>209</v>
      </c>
      <c r="F285" s="167" t="s">
        <v>737</v>
      </c>
      <c r="G285" s="167"/>
      <c r="H285" s="112">
        <f>H287</f>
        <v>263.8</v>
      </c>
      <c r="I285" s="112">
        <f>I286</f>
        <v>263.8</v>
      </c>
      <c r="J285" s="178">
        <f t="shared" si="19"/>
        <v>100</v>
      </c>
    </row>
    <row r="286" spans="1:10" ht="16.5">
      <c r="A286" s="168"/>
      <c r="B286" s="174" t="s">
        <v>422</v>
      </c>
      <c r="C286" s="175" t="s">
        <v>224</v>
      </c>
      <c r="D286" s="167" t="s">
        <v>270</v>
      </c>
      <c r="E286" s="167" t="s">
        <v>209</v>
      </c>
      <c r="F286" s="167" t="s">
        <v>738</v>
      </c>
      <c r="G286" s="167"/>
      <c r="H286" s="112">
        <f>H287</f>
        <v>263.8</v>
      </c>
      <c r="I286" s="112">
        <f>I287</f>
        <v>263.8</v>
      </c>
      <c r="J286" s="178">
        <f t="shared" si="19"/>
        <v>100</v>
      </c>
    </row>
    <row r="287" spans="1:10" ht="16.5">
      <c r="A287" s="168"/>
      <c r="B287" s="174" t="s">
        <v>423</v>
      </c>
      <c r="C287" s="175" t="s">
        <v>224</v>
      </c>
      <c r="D287" s="167" t="s">
        <v>270</v>
      </c>
      <c r="E287" s="167" t="s">
        <v>209</v>
      </c>
      <c r="F287" s="167" t="s">
        <v>738</v>
      </c>
      <c r="G287" s="167" t="s">
        <v>424</v>
      </c>
      <c r="H287" s="112">
        <v>263.8</v>
      </c>
      <c r="I287" s="112">
        <v>263.8</v>
      </c>
      <c r="J287" s="178">
        <f t="shared" si="19"/>
        <v>100</v>
      </c>
    </row>
    <row r="288" spans="1:10" ht="16.5" hidden="1">
      <c r="A288" s="168"/>
      <c r="B288" s="174" t="s">
        <v>425</v>
      </c>
      <c r="C288" s="175" t="s">
        <v>224</v>
      </c>
      <c r="D288" s="167" t="s">
        <v>270</v>
      </c>
      <c r="E288" s="167" t="s">
        <v>264</v>
      </c>
      <c r="F288" s="167"/>
      <c r="G288" s="167"/>
      <c r="H288" s="112">
        <f>H289</f>
        <v>0</v>
      </c>
      <c r="I288" s="112"/>
      <c r="J288" s="112" t="e">
        <f aca="true" t="shared" si="20" ref="J288:J300">I288/H288*100</f>
        <v>#DIV/0!</v>
      </c>
    </row>
    <row r="289" spans="1:10" ht="16.5" hidden="1">
      <c r="A289" s="168"/>
      <c r="B289" s="174" t="s">
        <v>426</v>
      </c>
      <c r="C289" s="175" t="s">
        <v>224</v>
      </c>
      <c r="D289" s="167" t="s">
        <v>270</v>
      </c>
      <c r="E289" s="167" t="s">
        <v>264</v>
      </c>
      <c r="F289" s="167" t="s">
        <v>427</v>
      </c>
      <c r="G289" s="167"/>
      <c r="H289" s="112">
        <f>H290</f>
        <v>0</v>
      </c>
      <c r="I289" s="112"/>
      <c r="J289" s="112" t="e">
        <f t="shared" si="20"/>
        <v>#DIV/0!</v>
      </c>
    </row>
    <row r="290" spans="1:10" ht="48" customHeight="1" hidden="1">
      <c r="A290" s="168"/>
      <c r="B290" s="174" t="s">
        <v>386</v>
      </c>
      <c r="C290" s="175" t="s">
        <v>224</v>
      </c>
      <c r="D290" s="167" t="s">
        <v>270</v>
      </c>
      <c r="E290" s="167" t="s">
        <v>264</v>
      </c>
      <c r="F290" s="167" t="s">
        <v>428</v>
      </c>
      <c r="G290" s="167"/>
      <c r="H290" s="112">
        <f>H291</f>
        <v>0</v>
      </c>
      <c r="I290" s="112"/>
      <c r="J290" s="112" t="e">
        <f t="shared" si="20"/>
        <v>#DIV/0!</v>
      </c>
    </row>
    <row r="291" spans="1:10" ht="33" customHeight="1" hidden="1">
      <c r="A291" s="168"/>
      <c r="B291" s="174" t="s">
        <v>429</v>
      </c>
      <c r="C291" s="175">
        <v>992</v>
      </c>
      <c r="D291" s="167" t="s">
        <v>270</v>
      </c>
      <c r="E291" s="167" t="s">
        <v>264</v>
      </c>
      <c r="F291" s="167" t="s">
        <v>428</v>
      </c>
      <c r="G291" s="167" t="s">
        <v>225</v>
      </c>
      <c r="H291" s="112"/>
      <c r="I291" s="112"/>
      <c r="J291" s="112" t="e">
        <f t="shared" si="20"/>
        <v>#DIV/0!</v>
      </c>
    </row>
    <row r="292" spans="1:10" ht="16.5" hidden="1">
      <c r="A292" s="168" t="s">
        <v>430</v>
      </c>
      <c r="B292" s="115" t="s">
        <v>419</v>
      </c>
      <c r="C292" s="169">
        <v>992</v>
      </c>
      <c r="D292" s="172">
        <v>10</v>
      </c>
      <c r="E292" s="172" t="s">
        <v>210</v>
      </c>
      <c r="F292" s="167"/>
      <c r="G292" s="167"/>
      <c r="H292" s="171">
        <f>H298+H293</f>
        <v>0</v>
      </c>
      <c r="I292" s="171">
        <f>I298+I293</f>
        <v>0</v>
      </c>
      <c r="J292" s="112" t="e">
        <f t="shared" si="20"/>
        <v>#DIV/0!</v>
      </c>
    </row>
    <row r="293" spans="1:10" ht="16.5" hidden="1">
      <c r="A293" s="168"/>
      <c r="B293" s="174" t="s">
        <v>420</v>
      </c>
      <c r="C293" s="175" t="s">
        <v>224</v>
      </c>
      <c r="D293" s="167" t="s">
        <v>270</v>
      </c>
      <c r="E293" s="167" t="s">
        <v>209</v>
      </c>
      <c r="F293" s="167"/>
      <c r="G293" s="167"/>
      <c r="H293" s="112">
        <f aca="true" t="shared" si="21" ref="H293:I296">H294</f>
        <v>0</v>
      </c>
      <c r="I293" s="112">
        <f t="shared" si="21"/>
        <v>0</v>
      </c>
      <c r="J293" s="112" t="e">
        <f t="shared" si="20"/>
        <v>#DIV/0!</v>
      </c>
    </row>
    <row r="294" spans="1:10" ht="33" hidden="1">
      <c r="A294" s="168"/>
      <c r="B294" s="174" t="s">
        <v>431</v>
      </c>
      <c r="C294" s="175" t="s">
        <v>224</v>
      </c>
      <c r="D294" s="167" t="s">
        <v>270</v>
      </c>
      <c r="E294" s="167" t="s">
        <v>209</v>
      </c>
      <c r="F294" s="167" t="s">
        <v>432</v>
      </c>
      <c r="G294" s="167"/>
      <c r="H294" s="112">
        <f t="shared" si="21"/>
        <v>0</v>
      </c>
      <c r="I294" s="112">
        <f t="shared" si="21"/>
        <v>0</v>
      </c>
      <c r="J294" s="112" t="e">
        <f t="shared" si="20"/>
        <v>#DIV/0!</v>
      </c>
    </row>
    <row r="295" spans="1:10" s="155" customFormat="1" ht="115.5" hidden="1">
      <c r="A295" s="166"/>
      <c r="B295" s="174" t="s">
        <v>433</v>
      </c>
      <c r="C295" s="175" t="s">
        <v>224</v>
      </c>
      <c r="D295" s="167" t="s">
        <v>270</v>
      </c>
      <c r="E295" s="167" t="s">
        <v>209</v>
      </c>
      <c r="F295" s="167" t="s">
        <v>434</v>
      </c>
      <c r="G295" s="167"/>
      <c r="H295" s="112">
        <f t="shared" si="21"/>
        <v>0</v>
      </c>
      <c r="I295" s="112">
        <f t="shared" si="21"/>
        <v>0</v>
      </c>
      <c r="J295" s="112" t="e">
        <f t="shared" si="20"/>
        <v>#DIV/0!</v>
      </c>
    </row>
    <row r="296" spans="1:10" s="155" customFormat="1" ht="16.5" hidden="1">
      <c r="A296" s="166"/>
      <c r="B296" s="174" t="s">
        <v>435</v>
      </c>
      <c r="C296" s="175" t="s">
        <v>224</v>
      </c>
      <c r="D296" s="167" t="s">
        <v>270</v>
      </c>
      <c r="E296" s="167" t="s">
        <v>209</v>
      </c>
      <c r="F296" s="167" t="s">
        <v>436</v>
      </c>
      <c r="G296" s="167"/>
      <c r="H296" s="112">
        <f t="shared" si="21"/>
        <v>0</v>
      </c>
      <c r="I296" s="112">
        <f t="shared" si="21"/>
        <v>0</v>
      </c>
      <c r="J296" s="112" t="e">
        <f t="shared" si="20"/>
        <v>#DIV/0!</v>
      </c>
    </row>
    <row r="297" spans="1:10" s="155" customFormat="1" ht="33" hidden="1">
      <c r="A297" s="166"/>
      <c r="B297" s="174" t="s">
        <v>437</v>
      </c>
      <c r="C297" s="175" t="s">
        <v>224</v>
      </c>
      <c r="D297" s="167" t="s">
        <v>270</v>
      </c>
      <c r="E297" s="167" t="s">
        <v>209</v>
      </c>
      <c r="F297" s="167" t="s">
        <v>436</v>
      </c>
      <c r="G297" s="167" t="s">
        <v>438</v>
      </c>
      <c r="H297" s="112">
        <f>68-68</f>
        <v>0</v>
      </c>
      <c r="I297" s="112">
        <f>68-68</f>
        <v>0</v>
      </c>
      <c r="J297" s="112" t="e">
        <f t="shared" si="20"/>
        <v>#DIV/0!</v>
      </c>
    </row>
    <row r="298" spans="1:10" ht="16.5" hidden="1">
      <c r="A298" s="168"/>
      <c r="B298" s="174" t="s">
        <v>425</v>
      </c>
      <c r="C298" s="175">
        <v>992</v>
      </c>
      <c r="D298" s="167">
        <v>10</v>
      </c>
      <c r="E298" s="167" t="s">
        <v>264</v>
      </c>
      <c r="F298" s="167"/>
      <c r="G298" s="167"/>
      <c r="H298" s="112">
        <f>H299</f>
        <v>0</v>
      </c>
      <c r="I298" s="112">
        <f>I299</f>
        <v>0</v>
      </c>
      <c r="J298" s="112" t="e">
        <f t="shared" si="20"/>
        <v>#DIV/0!</v>
      </c>
    </row>
    <row r="299" spans="1:10" ht="16.5" hidden="1">
      <c r="A299" s="168"/>
      <c r="B299" s="174" t="s">
        <v>439</v>
      </c>
      <c r="C299" s="175">
        <v>992</v>
      </c>
      <c r="D299" s="167">
        <v>10</v>
      </c>
      <c r="E299" s="167" t="s">
        <v>264</v>
      </c>
      <c r="F299" s="167" t="s">
        <v>440</v>
      </c>
      <c r="G299" s="167"/>
      <c r="H299" s="112">
        <f>H300</f>
        <v>0</v>
      </c>
      <c r="I299" s="112">
        <f>I300</f>
        <v>0</v>
      </c>
      <c r="J299" s="112" t="e">
        <f t="shared" si="20"/>
        <v>#DIV/0!</v>
      </c>
    </row>
    <row r="300" spans="1:10" ht="16.5" customHeight="1" hidden="1">
      <c r="A300" s="511"/>
      <c r="B300" s="514" t="s">
        <v>441</v>
      </c>
      <c r="C300" s="520">
        <v>992</v>
      </c>
      <c r="D300" s="524">
        <v>10</v>
      </c>
      <c r="E300" s="524" t="s">
        <v>264</v>
      </c>
      <c r="F300" s="524" t="s">
        <v>440</v>
      </c>
      <c r="G300" s="524" t="s">
        <v>442</v>
      </c>
      <c r="H300" s="536">
        <v>0</v>
      </c>
      <c r="I300" s="536">
        <v>0</v>
      </c>
      <c r="J300" s="536" t="e">
        <f t="shared" si="20"/>
        <v>#DIV/0!</v>
      </c>
    </row>
    <row r="301" spans="1:10" ht="17.25" customHeight="1" hidden="1">
      <c r="A301" s="511"/>
      <c r="B301" s="514"/>
      <c r="C301" s="520"/>
      <c r="D301" s="524"/>
      <c r="E301" s="524"/>
      <c r="F301" s="524"/>
      <c r="G301" s="524"/>
      <c r="H301" s="536"/>
      <c r="I301" s="536"/>
      <c r="J301" s="536"/>
    </row>
    <row r="302" spans="1:10" ht="16.5" hidden="1">
      <c r="A302" s="168"/>
      <c r="B302" s="176" t="s">
        <v>443</v>
      </c>
      <c r="C302" s="175" t="s">
        <v>224</v>
      </c>
      <c r="D302" s="167" t="s">
        <v>270</v>
      </c>
      <c r="E302" s="167" t="s">
        <v>264</v>
      </c>
      <c r="F302" s="167" t="s">
        <v>444</v>
      </c>
      <c r="G302" s="167"/>
      <c r="H302" s="112">
        <f>H303</f>
        <v>0</v>
      </c>
      <c r="I302" s="112">
        <f>I303</f>
        <v>0</v>
      </c>
      <c r="J302" s="112" t="e">
        <f aca="true" t="shared" si="22" ref="J302:J328">I302/H302*100</f>
        <v>#DIV/0!</v>
      </c>
    </row>
    <row r="303" spans="1:10" ht="16.5" hidden="1">
      <c r="A303" s="168"/>
      <c r="B303" s="176" t="s">
        <v>445</v>
      </c>
      <c r="C303" s="175" t="s">
        <v>224</v>
      </c>
      <c r="D303" s="167" t="s">
        <v>270</v>
      </c>
      <c r="E303" s="167" t="s">
        <v>264</v>
      </c>
      <c r="F303" s="167" t="s">
        <v>444</v>
      </c>
      <c r="G303" s="167" t="s">
        <v>446</v>
      </c>
      <c r="H303" s="112"/>
      <c r="I303" s="112"/>
      <c r="J303" s="112" t="e">
        <f t="shared" si="22"/>
        <v>#DIV/0!</v>
      </c>
    </row>
    <row r="304" spans="1:10" s="32" customFormat="1" ht="16.5">
      <c r="A304" s="196" t="s">
        <v>447</v>
      </c>
      <c r="B304" s="201" t="s">
        <v>448</v>
      </c>
      <c r="C304" s="198">
        <v>992</v>
      </c>
      <c r="D304" s="200">
        <v>11</v>
      </c>
      <c r="E304" s="200" t="s">
        <v>210</v>
      </c>
      <c r="F304" s="202"/>
      <c r="G304" s="202"/>
      <c r="H304" s="173">
        <f>H305</f>
        <v>7751.3</v>
      </c>
      <c r="I304" s="173">
        <f>I305</f>
        <v>7751.3</v>
      </c>
      <c r="J304" s="178">
        <f t="shared" si="22"/>
        <v>100</v>
      </c>
    </row>
    <row r="305" spans="1:10" ht="66">
      <c r="A305" s="168"/>
      <c r="B305" s="303" t="s">
        <v>739</v>
      </c>
      <c r="C305" s="175" t="s">
        <v>224</v>
      </c>
      <c r="D305" s="167" t="s">
        <v>244</v>
      </c>
      <c r="E305" s="167" t="s">
        <v>210</v>
      </c>
      <c r="F305" s="167" t="s">
        <v>740</v>
      </c>
      <c r="G305" s="167"/>
      <c r="H305" s="112">
        <f>H306+H318</f>
        <v>7751.3</v>
      </c>
      <c r="I305" s="112">
        <f>I306+I318</f>
        <v>7751.3</v>
      </c>
      <c r="J305" s="112">
        <f t="shared" si="22"/>
        <v>100</v>
      </c>
    </row>
    <row r="306" spans="1:10" ht="19.5" customHeight="1">
      <c r="A306" s="168"/>
      <c r="B306" s="174" t="s">
        <v>449</v>
      </c>
      <c r="C306" s="175">
        <v>992</v>
      </c>
      <c r="D306" s="167">
        <v>11</v>
      </c>
      <c r="E306" s="167" t="s">
        <v>209</v>
      </c>
      <c r="F306" s="167"/>
      <c r="G306" s="167"/>
      <c r="H306" s="112">
        <f>H307</f>
        <v>4456.1</v>
      </c>
      <c r="I306" s="112">
        <f>I307</f>
        <v>4456.1</v>
      </c>
      <c r="J306" s="112">
        <f t="shared" si="22"/>
        <v>100</v>
      </c>
    </row>
    <row r="307" spans="1:10" ht="33.75" customHeight="1">
      <c r="A307" s="168"/>
      <c r="B307" s="174" t="s">
        <v>756</v>
      </c>
      <c r="C307" s="175" t="s">
        <v>224</v>
      </c>
      <c r="D307" s="167" t="s">
        <v>244</v>
      </c>
      <c r="E307" s="167" t="s">
        <v>209</v>
      </c>
      <c r="F307" s="167" t="s">
        <v>757</v>
      </c>
      <c r="G307" s="167"/>
      <c r="H307" s="112">
        <f>H308+H315</f>
        <v>4456.1</v>
      </c>
      <c r="I307" s="112">
        <f>I308+I315</f>
        <v>4456.1</v>
      </c>
      <c r="J307" s="112">
        <f t="shared" si="22"/>
        <v>100</v>
      </c>
    </row>
    <row r="308" spans="1:10" ht="12.75" customHeight="1">
      <c r="A308" s="511"/>
      <c r="B308" s="515" t="s">
        <v>450</v>
      </c>
      <c r="C308" s="520">
        <v>992</v>
      </c>
      <c r="D308" s="524">
        <v>11</v>
      </c>
      <c r="E308" s="524" t="s">
        <v>209</v>
      </c>
      <c r="F308" s="524" t="s">
        <v>747</v>
      </c>
      <c r="G308" s="524"/>
      <c r="H308" s="531">
        <f>H310</f>
        <v>1456.1</v>
      </c>
      <c r="I308" s="531">
        <f>I310</f>
        <v>1456.1</v>
      </c>
      <c r="J308" s="531">
        <f t="shared" si="22"/>
        <v>100</v>
      </c>
    </row>
    <row r="309" spans="1:10" ht="21" customHeight="1">
      <c r="A309" s="511"/>
      <c r="B309" s="515"/>
      <c r="C309" s="520"/>
      <c r="D309" s="524"/>
      <c r="E309" s="524"/>
      <c r="F309" s="524"/>
      <c r="G309" s="524"/>
      <c r="H309" s="531"/>
      <c r="I309" s="531"/>
      <c r="J309" s="531"/>
    </row>
    <row r="310" spans="1:10" ht="19.5" customHeight="1">
      <c r="A310" s="511"/>
      <c r="B310" s="515" t="s">
        <v>260</v>
      </c>
      <c r="C310" s="520">
        <v>992</v>
      </c>
      <c r="D310" s="524">
        <v>11</v>
      </c>
      <c r="E310" s="524" t="s">
        <v>209</v>
      </c>
      <c r="F310" s="524" t="s">
        <v>748</v>
      </c>
      <c r="G310" s="524"/>
      <c r="H310" s="531">
        <f>H312</f>
        <v>1456.1</v>
      </c>
      <c r="I310" s="531">
        <f>I312</f>
        <v>1456.1</v>
      </c>
      <c r="J310" s="531">
        <f>I310/H310*100</f>
        <v>100</v>
      </c>
    </row>
    <row r="311" spans="1:10" ht="16.5" customHeight="1">
      <c r="A311" s="511"/>
      <c r="B311" s="515"/>
      <c r="C311" s="520"/>
      <c r="D311" s="524"/>
      <c r="E311" s="524"/>
      <c r="F311" s="524"/>
      <c r="G311" s="524"/>
      <c r="H311" s="531"/>
      <c r="I311" s="531"/>
      <c r="J311" s="531"/>
    </row>
    <row r="312" spans="1:10" ht="12.75" customHeight="1">
      <c r="A312" s="511"/>
      <c r="B312" s="515" t="s">
        <v>376</v>
      </c>
      <c r="C312" s="520">
        <v>992</v>
      </c>
      <c r="D312" s="524">
        <v>11</v>
      </c>
      <c r="E312" s="524" t="s">
        <v>209</v>
      </c>
      <c r="F312" s="524" t="s">
        <v>748</v>
      </c>
      <c r="G312" s="524" t="s">
        <v>377</v>
      </c>
      <c r="H312" s="531">
        <v>1456.1</v>
      </c>
      <c r="I312" s="531">
        <v>1456.1</v>
      </c>
      <c r="J312" s="531">
        <f>I312/H312*100</f>
        <v>100</v>
      </c>
    </row>
    <row r="313" spans="1:10" ht="21" customHeight="1">
      <c r="A313" s="511"/>
      <c r="B313" s="515"/>
      <c r="C313" s="520"/>
      <c r="D313" s="524"/>
      <c r="E313" s="524"/>
      <c r="F313" s="524"/>
      <c r="G313" s="524"/>
      <c r="H313" s="531"/>
      <c r="I313" s="531"/>
      <c r="J313" s="540"/>
    </row>
    <row r="314" spans="1:10" ht="16.5" customHeight="1" hidden="1">
      <c r="A314" s="168"/>
      <c r="B314" s="174" t="s">
        <v>451</v>
      </c>
      <c r="C314" s="175" t="s">
        <v>224</v>
      </c>
      <c r="D314" s="167" t="s">
        <v>244</v>
      </c>
      <c r="E314" s="167" t="s">
        <v>212</v>
      </c>
      <c r="F314" s="167"/>
      <c r="G314" s="167"/>
      <c r="H314" s="112"/>
      <c r="I314" s="307"/>
      <c r="J314" s="259" t="e">
        <f aca="true" t="shared" si="23" ref="J314:J321">I314/H314*100</f>
        <v>#DIV/0!</v>
      </c>
    </row>
    <row r="315" spans="1:10" ht="48.75" customHeight="1">
      <c r="A315" s="168"/>
      <c r="B315" s="174" t="s">
        <v>452</v>
      </c>
      <c r="C315" s="175" t="s">
        <v>224</v>
      </c>
      <c r="D315" s="167" t="s">
        <v>244</v>
      </c>
      <c r="E315" s="167" t="s">
        <v>209</v>
      </c>
      <c r="F315" s="167" t="s">
        <v>755</v>
      </c>
      <c r="G315" s="167"/>
      <c r="H315" s="112">
        <f>H316</f>
        <v>3000</v>
      </c>
      <c r="I315" s="307">
        <f>I316</f>
        <v>3000</v>
      </c>
      <c r="J315" s="259">
        <f t="shared" si="23"/>
        <v>100</v>
      </c>
    </row>
    <row r="316" spans="1:10" ht="135" customHeight="1">
      <c r="A316" s="168"/>
      <c r="B316" s="174" t="s">
        <v>453</v>
      </c>
      <c r="C316" s="175" t="s">
        <v>224</v>
      </c>
      <c r="D316" s="167" t="s">
        <v>244</v>
      </c>
      <c r="E316" s="167" t="s">
        <v>209</v>
      </c>
      <c r="F316" s="167" t="s">
        <v>749</v>
      </c>
      <c r="G316" s="167"/>
      <c r="H316" s="112">
        <f>H317</f>
        <v>3000</v>
      </c>
      <c r="I316" s="307">
        <f>I317</f>
        <v>3000</v>
      </c>
      <c r="J316" s="259">
        <f t="shared" si="23"/>
        <v>100</v>
      </c>
    </row>
    <row r="317" spans="1:10" ht="33" customHeight="1">
      <c r="A317" s="168"/>
      <c r="B317" s="174" t="s">
        <v>376</v>
      </c>
      <c r="C317" s="175" t="s">
        <v>224</v>
      </c>
      <c r="D317" s="167" t="s">
        <v>244</v>
      </c>
      <c r="E317" s="167" t="s">
        <v>209</v>
      </c>
      <c r="F317" s="167" t="s">
        <v>749</v>
      </c>
      <c r="G317" s="167" t="s">
        <v>377</v>
      </c>
      <c r="H317" s="112">
        <v>3000</v>
      </c>
      <c r="I317" s="112">
        <v>3000</v>
      </c>
      <c r="J317" s="259">
        <f t="shared" si="23"/>
        <v>100</v>
      </c>
    </row>
    <row r="318" spans="1:10" ht="16.5">
      <c r="A318" s="168"/>
      <c r="B318" s="174" t="s">
        <v>451</v>
      </c>
      <c r="C318" s="175" t="s">
        <v>224</v>
      </c>
      <c r="D318" s="167" t="s">
        <v>244</v>
      </c>
      <c r="E318" s="167" t="s">
        <v>212</v>
      </c>
      <c r="F318" s="167"/>
      <c r="G318" s="167"/>
      <c r="H318" s="171">
        <f aca="true" t="shared" si="24" ref="H318:I320">H319</f>
        <v>3295.2</v>
      </c>
      <c r="I318" s="171">
        <f t="shared" si="24"/>
        <v>3295.2</v>
      </c>
      <c r="J318" s="259">
        <f t="shared" si="23"/>
        <v>100</v>
      </c>
    </row>
    <row r="319" spans="1:10" ht="33">
      <c r="A319" s="168"/>
      <c r="B319" s="174" t="s">
        <v>753</v>
      </c>
      <c r="C319" s="175" t="s">
        <v>224</v>
      </c>
      <c r="D319" s="167" t="s">
        <v>244</v>
      </c>
      <c r="E319" s="167" t="s">
        <v>212</v>
      </c>
      <c r="F319" s="167" t="s">
        <v>754</v>
      </c>
      <c r="G319" s="167"/>
      <c r="H319" s="112">
        <f t="shared" si="24"/>
        <v>3295.2</v>
      </c>
      <c r="I319" s="307">
        <f t="shared" si="24"/>
        <v>3295.2</v>
      </c>
      <c r="J319" s="259">
        <f t="shared" si="23"/>
        <v>100</v>
      </c>
    </row>
    <row r="320" spans="1:10" ht="82.5">
      <c r="A320" s="168"/>
      <c r="B320" s="174" t="s">
        <v>752</v>
      </c>
      <c r="C320" s="175" t="s">
        <v>224</v>
      </c>
      <c r="D320" s="167" t="s">
        <v>244</v>
      </c>
      <c r="E320" s="167" t="s">
        <v>212</v>
      </c>
      <c r="F320" s="167" t="s">
        <v>746</v>
      </c>
      <c r="G320" s="167"/>
      <c r="H320" s="112">
        <f t="shared" si="24"/>
        <v>3295.2</v>
      </c>
      <c r="I320" s="112">
        <f t="shared" si="24"/>
        <v>3295.2</v>
      </c>
      <c r="J320" s="259">
        <f t="shared" si="23"/>
        <v>100</v>
      </c>
    </row>
    <row r="321" spans="1:10" ht="33">
      <c r="A321" s="168"/>
      <c r="B321" s="240" t="s">
        <v>322</v>
      </c>
      <c r="C321" s="175" t="s">
        <v>224</v>
      </c>
      <c r="D321" s="167" t="s">
        <v>244</v>
      </c>
      <c r="E321" s="167" t="s">
        <v>212</v>
      </c>
      <c r="F321" s="167" t="s">
        <v>746</v>
      </c>
      <c r="G321" s="167" t="s">
        <v>323</v>
      </c>
      <c r="H321" s="112">
        <v>3295.2</v>
      </c>
      <c r="I321" s="112">
        <v>3295.2</v>
      </c>
      <c r="J321" s="259">
        <f t="shared" si="23"/>
        <v>100</v>
      </c>
    </row>
    <row r="322" spans="1:10" s="32" customFormat="1" ht="16.5">
      <c r="A322" s="196" t="s">
        <v>454</v>
      </c>
      <c r="B322" s="201" t="s">
        <v>455</v>
      </c>
      <c r="C322" s="198">
        <v>992</v>
      </c>
      <c r="D322" s="200">
        <v>12</v>
      </c>
      <c r="E322" s="200" t="s">
        <v>210</v>
      </c>
      <c r="F322" s="202"/>
      <c r="G322" s="202"/>
      <c r="H322" s="232">
        <f>H323</f>
        <v>189.5</v>
      </c>
      <c r="I322" s="232">
        <f>I323</f>
        <v>189.5</v>
      </c>
      <c r="J322" s="178">
        <f t="shared" si="22"/>
        <v>100</v>
      </c>
    </row>
    <row r="323" spans="1:10" ht="33">
      <c r="A323" s="168"/>
      <c r="B323" s="174" t="s">
        <v>456</v>
      </c>
      <c r="C323" s="175" t="s">
        <v>224</v>
      </c>
      <c r="D323" s="167" t="s">
        <v>298</v>
      </c>
      <c r="E323" s="167" t="s">
        <v>219</v>
      </c>
      <c r="F323" s="167"/>
      <c r="G323" s="167"/>
      <c r="H323" s="189">
        <f>H324</f>
        <v>189.5</v>
      </c>
      <c r="I323" s="189">
        <f>I324</f>
        <v>189.5</v>
      </c>
      <c r="J323" s="112">
        <f t="shared" si="22"/>
        <v>100</v>
      </c>
    </row>
    <row r="324" spans="1:10" ht="33">
      <c r="A324" s="168"/>
      <c r="B324" s="174" t="s">
        <v>750</v>
      </c>
      <c r="C324" s="175" t="s">
        <v>224</v>
      </c>
      <c r="D324" s="167" t="s">
        <v>298</v>
      </c>
      <c r="E324" s="167" t="s">
        <v>219</v>
      </c>
      <c r="F324" s="167" t="s">
        <v>745</v>
      </c>
      <c r="G324" s="167"/>
      <c r="H324" s="189">
        <f>H327</f>
        <v>189.5</v>
      </c>
      <c r="I324" s="189">
        <f>I327</f>
        <v>189.5</v>
      </c>
      <c r="J324" s="112">
        <f t="shared" si="22"/>
        <v>100</v>
      </c>
    </row>
    <row r="325" spans="1:10" ht="16.5">
      <c r="A325" s="168"/>
      <c r="B325" s="174" t="s">
        <v>249</v>
      </c>
      <c r="C325" s="175" t="s">
        <v>224</v>
      </c>
      <c r="D325" s="167" t="s">
        <v>298</v>
      </c>
      <c r="E325" s="167" t="s">
        <v>219</v>
      </c>
      <c r="F325" s="167" t="s">
        <v>744</v>
      </c>
      <c r="G325" s="167"/>
      <c r="H325" s="189">
        <f>H326</f>
        <v>189.5</v>
      </c>
      <c r="I325" s="189">
        <f>I326</f>
        <v>189.5</v>
      </c>
      <c r="J325" s="112">
        <f t="shared" si="22"/>
        <v>100</v>
      </c>
    </row>
    <row r="326" spans="1:10" ht="33">
      <c r="A326" s="168"/>
      <c r="B326" s="437" t="s">
        <v>735</v>
      </c>
      <c r="C326" s="175">
        <v>992</v>
      </c>
      <c r="D326" s="167">
        <v>12</v>
      </c>
      <c r="E326" s="167" t="s">
        <v>219</v>
      </c>
      <c r="F326" s="167" t="s">
        <v>751</v>
      </c>
      <c r="G326" s="167"/>
      <c r="H326" s="189">
        <f>H327</f>
        <v>189.5</v>
      </c>
      <c r="I326" s="189">
        <f>I327</f>
        <v>189.5</v>
      </c>
      <c r="J326" s="112">
        <f t="shared" si="22"/>
        <v>100</v>
      </c>
    </row>
    <row r="327" spans="1:10" ht="33">
      <c r="A327" s="168"/>
      <c r="B327" s="240" t="s">
        <v>275</v>
      </c>
      <c r="C327" s="175">
        <v>992</v>
      </c>
      <c r="D327" s="167">
        <v>12</v>
      </c>
      <c r="E327" s="167" t="s">
        <v>219</v>
      </c>
      <c r="F327" s="167" t="s">
        <v>751</v>
      </c>
      <c r="G327" s="167" t="s">
        <v>225</v>
      </c>
      <c r="H327" s="189">
        <v>189.5</v>
      </c>
      <c r="I327" s="189">
        <v>189.5</v>
      </c>
      <c r="J327" s="112">
        <f t="shared" si="22"/>
        <v>100</v>
      </c>
    </row>
    <row r="328" spans="1:10" s="32" customFormat="1" ht="14.25" customHeight="1">
      <c r="A328" s="512">
        <v>11</v>
      </c>
      <c r="B328" s="517" t="s">
        <v>457</v>
      </c>
      <c r="C328" s="523">
        <v>992</v>
      </c>
      <c r="D328" s="526">
        <v>13</v>
      </c>
      <c r="E328" s="526" t="s">
        <v>210</v>
      </c>
      <c r="F328" s="526"/>
      <c r="G328" s="526"/>
      <c r="H328" s="537">
        <f>H330</f>
        <v>0.8</v>
      </c>
      <c r="I328" s="537">
        <f>I330</f>
        <v>0.8</v>
      </c>
      <c r="J328" s="541">
        <f t="shared" si="22"/>
        <v>100</v>
      </c>
    </row>
    <row r="329" spans="1:10" s="32" customFormat="1" ht="22.5" customHeight="1">
      <c r="A329" s="512"/>
      <c r="B329" s="517"/>
      <c r="C329" s="523"/>
      <c r="D329" s="526"/>
      <c r="E329" s="526"/>
      <c r="F329" s="526"/>
      <c r="G329" s="526"/>
      <c r="H329" s="537"/>
      <c r="I329" s="537"/>
      <c r="J329" s="541"/>
    </row>
    <row r="330" spans="1:10" ht="12.75" customHeight="1">
      <c r="A330" s="511"/>
      <c r="B330" s="515" t="s">
        <v>458</v>
      </c>
      <c r="C330" s="520">
        <v>992</v>
      </c>
      <c r="D330" s="524">
        <v>13</v>
      </c>
      <c r="E330" s="524" t="s">
        <v>209</v>
      </c>
      <c r="F330" s="524"/>
      <c r="G330" s="524"/>
      <c r="H330" s="536">
        <f>H332</f>
        <v>0.8</v>
      </c>
      <c r="I330" s="536">
        <f>I332</f>
        <v>0.8</v>
      </c>
      <c r="J330" s="536">
        <f>I330/H330*100</f>
        <v>100</v>
      </c>
    </row>
    <row r="331" spans="1:10" ht="20.25" customHeight="1">
      <c r="A331" s="511"/>
      <c r="B331" s="515"/>
      <c r="C331" s="520"/>
      <c r="D331" s="524"/>
      <c r="E331" s="524"/>
      <c r="F331" s="524"/>
      <c r="G331" s="524"/>
      <c r="H331" s="536"/>
      <c r="I331" s="536"/>
      <c r="J331" s="536"/>
    </row>
    <row r="332" spans="1:10" ht="12.75" customHeight="1">
      <c r="A332" s="511"/>
      <c r="B332" s="515" t="s">
        <v>459</v>
      </c>
      <c r="C332" s="520">
        <v>992</v>
      </c>
      <c r="D332" s="524">
        <v>13</v>
      </c>
      <c r="E332" s="524" t="s">
        <v>209</v>
      </c>
      <c r="F332" s="524" t="s">
        <v>741</v>
      </c>
      <c r="G332" s="524"/>
      <c r="H332" s="536">
        <f>H334</f>
        <v>0.8</v>
      </c>
      <c r="I332" s="536">
        <f>I334</f>
        <v>0.8</v>
      </c>
      <c r="J332" s="536">
        <f>I332/H332*100</f>
        <v>100</v>
      </c>
    </row>
    <row r="333" spans="1:10" ht="12">
      <c r="A333" s="511"/>
      <c r="B333" s="515"/>
      <c r="C333" s="520"/>
      <c r="D333" s="524"/>
      <c r="E333" s="524"/>
      <c r="F333" s="524"/>
      <c r="G333" s="524"/>
      <c r="H333" s="536"/>
      <c r="I333" s="536"/>
      <c r="J333" s="536"/>
    </row>
    <row r="334" spans="1:10" ht="33">
      <c r="A334" s="168"/>
      <c r="B334" s="174" t="s">
        <v>460</v>
      </c>
      <c r="C334" s="175">
        <v>992</v>
      </c>
      <c r="D334" s="167">
        <v>13</v>
      </c>
      <c r="E334" s="167" t="s">
        <v>209</v>
      </c>
      <c r="F334" s="167" t="s">
        <v>742</v>
      </c>
      <c r="G334" s="167"/>
      <c r="H334" s="112">
        <f>H335</f>
        <v>0.8</v>
      </c>
      <c r="I334" s="112">
        <f>I335</f>
        <v>0.8</v>
      </c>
      <c r="J334" s="112">
        <f>I334/H334*100</f>
        <v>100</v>
      </c>
    </row>
    <row r="335" spans="1:10" ht="16.5">
      <c r="A335" s="168"/>
      <c r="B335" s="174" t="s">
        <v>461</v>
      </c>
      <c r="C335" s="175">
        <v>992</v>
      </c>
      <c r="D335" s="167">
        <v>13</v>
      </c>
      <c r="E335" s="167" t="s">
        <v>209</v>
      </c>
      <c r="F335" s="167" t="s">
        <v>743</v>
      </c>
      <c r="G335" s="167"/>
      <c r="H335" s="112">
        <f>H336</f>
        <v>0.8</v>
      </c>
      <c r="I335" s="112">
        <f>I336</f>
        <v>0.8</v>
      </c>
      <c r="J335" s="112">
        <f>I335/H335*100</f>
        <v>100</v>
      </c>
    </row>
    <row r="336" spans="1:10" ht="16.5">
      <c r="A336" s="304"/>
      <c r="B336" s="305" t="s">
        <v>462</v>
      </c>
      <c r="C336" s="167" t="s">
        <v>224</v>
      </c>
      <c r="D336" s="167" t="s">
        <v>248</v>
      </c>
      <c r="E336" s="167" t="s">
        <v>209</v>
      </c>
      <c r="F336" s="167" t="s">
        <v>743</v>
      </c>
      <c r="G336" s="167" t="s">
        <v>463</v>
      </c>
      <c r="H336" s="177">
        <v>0.8</v>
      </c>
      <c r="I336" s="177">
        <v>0.8</v>
      </c>
      <c r="J336" s="112">
        <f>I336/H336*100</f>
        <v>100</v>
      </c>
    </row>
    <row r="340" spans="1:256" ht="19.5" customHeight="1">
      <c r="A340" s="498" t="s">
        <v>154</v>
      </c>
      <c r="B340" s="498"/>
      <c r="E340" s="306"/>
      <c r="F340"/>
      <c r="G340"/>
      <c r="H340"/>
      <c r="I340" s="509" t="s">
        <v>155</v>
      </c>
      <c r="J340" s="509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</sheetData>
  <sheetProtection selectLockedCells="1" selectUnlockedCells="1"/>
  <mergeCells count="172">
    <mergeCell ref="J312:J313"/>
    <mergeCell ref="J328:J329"/>
    <mergeCell ref="J330:J331"/>
    <mergeCell ref="J332:J333"/>
    <mergeCell ref="J110:J111"/>
    <mergeCell ref="J203:J204"/>
    <mergeCell ref="J215:J216"/>
    <mergeCell ref="J300:J301"/>
    <mergeCell ref="J308:J309"/>
    <mergeCell ref="J310:J311"/>
    <mergeCell ref="I312:I313"/>
    <mergeCell ref="I328:I329"/>
    <mergeCell ref="I330:I331"/>
    <mergeCell ref="I332:I333"/>
    <mergeCell ref="J7:J9"/>
    <mergeCell ref="J12:J13"/>
    <mergeCell ref="J21:J24"/>
    <mergeCell ref="J67:J68"/>
    <mergeCell ref="J103:J105"/>
    <mergeCell ref="J108:J109"/>
    <mergeCell ref="I110:I111"/>
    <mergeCell ref="I203:I204"/>
    <mergeCell ref="I215:I216"/>
    <mergeCell ref="I300:I301"/>
    <mergeCell ref="I308:I309"/>
    <mergeCell ref="I310:I311"/>
    <mergeCell ref="H312:H313"/>
    <mergeCell ref="H328:H329"/>
    <mergeCell ref="H330:H331"/>
    <mergeCell ref="H332:H333"/>
    <mergeCell ref="I7:I9"/>
    <mergeCell ref="I12:I13"/>
    <mergeCell ref="I21:I24"/>
    <mergeCell ref="I67:I68"/>
    <mergeCell ref="I103:I105"/>
    <mergeCell ref="I108:I109"/>
    <mergeCell ref="H110:H111"/>
    <mergeCell ref="H203:H204"/>
    <mergeCell ref="H215:H216"/>
    <mergeCell ref="H300:H301"/>
    <mergeCell ref="H308:H309"/>
    <mergeCell ref="H310:H311"/>
    <mergeCell ref="H7:H9"/>
    <mergeCell ref="H12:H13"/>
    <mergeCell ref="H21:H24"/>
    <mergeCell ref="H67:H68"/>
    <mergeCell ref="H103:H105"/>
    <mergeCell ref="H108:H109"/>
    <mergeCell ref="G308:G309"/>
    <mergeCell ref="G310:G311"/>
    <mergeCell ref="G312:G313"/>
    <mergeCell ref="G328:G329"/>
    <mergeCell ref="G330:G331"/>
    <mergeCell ref="G332:G333"/>
    <mergeCell ref="G110:G111"/>
    <mergeCell ref="G194:G195"/>
    <mergeCell ref="G203:G204"/>
    <mergeCell ref="G210:G211"/>
    <mergeCell ref="G215:G216"/>
    <mergeCell ref="G300:G301"/>
    <mergeCell ref="F312:F313"/>
    <mergeCell ref="F328:F329"/>
    <mergeCell ref="F330:F331"/>
    <mergeCell ref="F332:F333"/>
    <mergeCell ref="G7:G9"/>
    <mergeCell ref="G12:G13"/>
    <mergeCell ref="G21:G24"/>
    <mergeCell ref="G67:G68"/>
    <mergeCell ref="G103:G105"/>
    <mergeCell ref="G108:G109"/>
    <mergeCell ref="F110:F111"/>
    <mergeCell ref="F203:F204"/>
    <mergeCell ref="F215:F216"/>
    <mergeCell ref="F300:F301"/>
    <mergeCell ref="F308:F309"/>
    <mergeCell ref="F310:F311"/>
    <mergeCell ref="E312:E313"/>
    <mergeCell ref="E328:E329"/>
    <mergeCell ref="E330:E331"/>
    <mergeCell ref="E332:E333"/>
    <mergeCell ref="F7:F9"/>
    <mergeCell ref="F12:F13"/>
    <mergeCell ref="F21:F24"/>
    <mergeCell ref="F67:F68"/>
    <mergeCell ref="F103:F105"/>
    <mergeCell ref="F108:F109"/>
    <mergeCell ref="E110:E111"/>
    <mergeCell ref="E203:E204"/>
    <mergeCell ref="E215:E216"/>
    <mergeCell ref="E300:E301"/>
    <mergeCell ref="E308:E309"/>
    <mergeCell ref="E310:E311"/>
    <mergeCell ref="D312:D313"/>
    <mergeCell ref="D328:D329"/>
    <mergeCell ref="D330:D331"/>
    <mergeCell ref="D332:D333"/>
    <mergeCell ref="E7:E9"/>
    <mergeCell ref="E12:E13"/>
    <mergeCell ref="E21:E24"/>
    <mergeCell ref="E67:E68"/>
    <mergeCell ref="E103:E105"/>
    <mergeCell ref="E108:E109"/>
    <mergeCell ref="D110:D111"/>
    <mergeCell ref="D203:D204"/>
    <mergeCell ref="D215:D216"/>
    <mergeCell ref="D300:D301"/>
    <mergeCell ref="D308:D309"/>
    <mergeCell ref="D310:D311"/>
    <mergeCell ref="C312:C313"/>
    <mergeCell ref="C328:C329"/>
    <mergeCell ref="C330:C331"/>
    <mergeCell ref="C332:C333"/>
    <mergeCell ref="D7:D9"/>
    <mergeCell ref="D12:D13"/>
    <mergeCell ref="D21:D24"/>
    <mergeCell ref="D67:D68"/>
    <mergeCell ref="D103:D105"/>
    <mergeCell ref="D108:D109"/>
    <mergeCell ref="C203:C204"/>
    <mergeCell ref="C210:C211"/>
    <mergeCell ref="C215:C216"/>
    <mergeCell ref="C300:C301"/>
    <mergeCell ref="C308:C309"/>
    <mergeCell ref="C310:C311"/>
    <mergeCell ref="B330:B331"/>
    <mergeCell ref="B332:B333"/>
    <mergeCell ref="C7:C9"/>
    <mergeCell ref="C12:C13"/>
    <mergeCell ref="C21:C24"/>
    <mergeCell ref="C67:C68"/>
    <mergeCell ref="C103:C105"/>
    <mergeCell ref="C108:C109"/>
    <mergeCell ref="C110:C111"/>
    <mergeCell ref="C194:C195"/>
    <mergeCell ref="B215:B216"/>
    <mergeCell ref="B300:B301"/>
    <mergeCell ref="B308:B309"/>
    <mergeCell ref="B310:B311"/>
    <mergeCell ref="B312:B313"/>
    <mergeCell ref="B328:B329"/>
    <mergeCell ref="A332:A333"/>
    <mergeCell ref="B7:B9"/>
    <mergeCell ref="B21:B24"/>
    <mergeCell ref="B67:B68"/>
    <mergeCell ref="B103:B105"/>
    <mergeCell ref="B108:B109"/>
    <mergeCell ref="B110:B111"/>
    <mergeCell ref="B194:B195"/>
    <mergeCell ref="B203:B204"/>
    <mergeCell ref="B210:B211"/>
    <mergeCell ref="A300:A301"/>
    <mergeCell ref="A308:A309"/>
    <mergeCell ref="A310:A311"/>
    <mergeCell ref="A312:A313"/>
    <mergeCell ref="A328:A329"/>
    <mergeCell ref="A330:A331"/>
    <mergeCell ref="A108:A109"/>
    <mergeCell ref="A110:A111"/>
    <mergeCell ref="A194:A195"/>
    <mergeCell ref="A203:A204"/>
    <mergeCell ref="A210:A211"/>
    <mergeCell ref="A215:A216"/>
    <mergeCell ref="F1:J1"/>
    <mergeCell ref="H3:J3"/>
    <mergeCell ref="A5:K5"/>
    <mergeCell ref="A340:B340"/>
    <mergeCell ref="I340:J340"/>
    <mergeCell ref="A7:A9"/>
    <mergeCell ref="A12:A13"/>
    <mergeCell ref="A21:A24"/>
    <mergeCell ref="A67:A68"/>
    <mergeCell ref="A103:A105"/>
  </mergeCells>
  <printOptions/>
  <pageMargins left="0.7083333333333334" right="0.7083333333333334" top="0.5513888888888889" bottom="0.4722222222222222" header="0.5118055555555555" footer="0.511805555555555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workbookViewId="0" topLeftCell="A10">
      <selection activeCell="B36" sqref="B36"/>
    </sheetView>
  </sheetViews>
  <sheetFormatPr defaultColWidth="9.25390625" defaultRowHeight="12.75"/>
  <cols>
    <col min="1" max="1" width="7.875" style="0" customWidth="1"/>
    <col min="2" max="2" width="54.50390625" style="0" customWidth="1"/>
    <col min="3" max="3" width="16.00390625" style="0" customWidth="1"/>
    <col min="4" max="4" width="16.50390625" style="0" customWidth="1"/>
    <col min="5" max="5" width="9.25390625" style="0" hidden="1" customWidth="1"/>
    <col min="6" max="6" width="13.25390625" style="0" customWidth="1"/>
    <col min="7" max="7" width="15.125" style="103" bestFit="1" customWidth="1"/>
  </cols>
  <sheetData>
    <row r="1" spans="3:6" ht="15">
      <c r="C1" s="452" t="s">
        <v>464</v>
      </c>
      <c r="D1" s="452"/>
      <c r="E1" s="452"/>
      <c r="F1" s="452"/>
    </row>
    <row r="2" spans="1:7" ht="67.5" customHeight="1">
      <c r="A2" s="1"/>
      <c r="B2" s="1"/>
      <c r="C2" s="542" t="s">
        <v>465</v>
      </c>
      <c r="D2" s="542"/>
      <c r="E2" s="542"/>
      <c r="F2" s="542"/>
      <c r="G2" s="104"/>
    </row>
    <row r="3" spans="1:8" ht="6" customHeight="1">
      <c r="A3" s="1"/>
      <c r="B3" s="1"/>
      <c r="C3" s="37"/>
      <c r="D3" s="37"/>
      <c r="E3" s="38"/>
      <c r="F3" s="1"/>
      <c r="H3" s="105"/>
    </row>
    <row r="4" spans="1:8" ht="12.75" customHeight="1">
      <c r="A4" s="454" t="s">
        <v>762</v>
      </c>
      <c r="B4" s="454"/>
      <c r="C4" s="454"/>
      <c r="D4" s="454"/>
      <c r="E4" s="454"/>
      <c r="F4" s="454"/>
      <c r="H4" s="105"/>
    </row>
    <row r="5" spans="1:8" ht="18.75" customHeight="1">
      <c r="A5" s="454"/>
      <c r="B5" s="454"/>
      <c r="C5" s="454"/>
      <c r="D5" s="454"/>
      <c r="E5" s="454"/>
      <c r="F5" s="454"/>
      <c r="H5" s="105"/>
    </row>
    <row r="6" spans="1:8" ht="13.5" customHeight="1">
      <c r="A6" s="1"/>
      <c r="B6" s="11"/>
      <c r="C6" s="12"/>
      <c r="D6" s="12"/>
      <c r="E6" s="11"/>
      <c r="F6" s="13" t="s">
        <v>3</v>
      </c>
      <c r="H6" s="105"/>
    </row>
    <row r="7" spans="1:8" ht="67.5" customHeight="1">
      <c r="A7" s="14"/>
      <c r="B7" s="106" t="s">
        <v>466</v>
      </c>
      <c r="C7" s="16" t="s">
        <v>467</v>
      </c>
      <c r="D7" s="16" t="s">
        <v>468</v>
      </c>
      <c r="E7" s="17" t="s">
        <v>469</v>
      </c>
      <c r="F7" s="16" t="s">
        <v>470</v>
      </c>
      <c r="H7" s="105"/>
    </row>
    <row r="8" spans="1:8" ht="21" customHeight="1">
      <c r="A8" s="24" t="s">
        <v>471</v>
      </c>
      <c r="B8" s="107" t="s">
        <v>472</v>
      </c>
      <c r="C8" s="108">
        <f>SUM(C9:C13)</f>
        <v>26832.2</v>
      </c>
      <c r="D8" s="108">
        <f>SUM(D9:D13)</f>
        <v>25339</v>
      </c>
      <c r="E8" s="109">
        <f>D8-C8</f>
        <v>-1493.2000000000007</v>
      </c>
      <c r="F8" s="110">
        <f>SUM(D8/C8*100)</f>
        <v>94.4350444615052</v>
      </c>
      <c r="H8" s="105"/>
    </row>
    <row r="9" spans="1:8" ht="33.75" customHeight="1">
      <c r="A9" s="19" t="s">
        <v>473</v>
      </c>
      <c r="B9" s="111" t="s">
        <v>474</v>
      </c>
      <c r="C9" s="112">
        <v>1389.5</v>
      </c>
      <c r="D9" s="112">
        <v>1389.5</v>
      </c>
      <c r="E9" s="109">
        <f>D9-C9</f>
        <v>0</v>
      </c>
      <c r="F9" s="110">
        <f>SUM(D9/C9*100)</f>
        <v>100</v>
      </c>
      <c r="H9" s="105"/>
    </row>
    <row r="10" spans="1:8" ht="61.5" customHeight="1">
      <c r="A10" s="19" t="s">
        <v>475</v>
      </c>
      <c r="B10" s="20" t="s">
        <v>476</v>
      </c>
      <c r="C10" s="113">
        <v>8521.1</v>
      </c>
      <c r="D10" s="114">
        <v>8175.7</v>
      </c>
      <c r="E10" s="109">
        <f>D10-C10</f>
        <v>-345.40000000000055</v>
      </c>
      <c r="F10" s="110">
        <f>SUM(D10/C10*100)</f>
        <v>95.94653272464822</v>
      </c>
      <c r="G10" s="103">
        <f>D10/D43*100</f>
        <v>7.168365445737708</v>
      </c>
      <c r="H10" s="105"/>
    </row>
    <row r="11" spans="1:8" s="100" customFormat="1" ht="48.75" customHeight="1">
      <c r="A11" s="24" t="s">
        <v>477</v>
      </c>
      <c r="B11" s="115" t="s">
        <v>478</v>
      </c>
      <c r="C11" s="116">
        <v>357.9</v>
      </c>
      <c r="D11" s="117">
        <v>357.9</v>
      </c>
      <c r="E11" s="109"/>
      <c r="F11" s="110">
        <f>SUM(D11/C11*100)</f>
        <v>100</v>
      </c>
      <c r="G11" s="118"/>
      <c r="H11" s="119"/>
    </row>
    <row r="12" spans="1:8" s="100" customFormat="1" ht="17.25" customHeight="1">
      <c r="A12" s="24" t="s">
        <v>479</v>
      </c>
      <c r="B12" s="120" t="s">
        <v>241</v>
      </c>
      <c r="C12" s="121">
        <v>50</v>
      </c>
      <c r="D12" s="121">
        <v>0</v>
      </c>
      <c r="E12" s="109">
        <f aca="true" t="shared" si="0" ref="E12:E42">D12-C12</f>
        <v>-50</v>
      </c>
      <c r="F12" s="122">
        <f aca="true" t="shared" si="1" ref="F12:F20">SUM(D12/C12*100)</f>
        <v>0</v>
      </c>
      <c r="G12" s="118"/>
      <c r="H12" s="119"/>
    </row>
    <row r="13" spans="1:8" s="100" customFormat="1" ht="17.25" customHeight="1">
      <c r="A13" s="24" t="s">
        <v>480</v>
      </c>
      <c r="B13" s="120" t="s">
        <v>247</v>
      </c>
      <c r="C13" s="121">
        <v>16513.7</v>
      </c>
      <c r="D13" s="123">
        <v>15415.9</v>
      </c>
      <c r="E13" s="109">
        <f t="shared" si="0"/>
        <v>-1097.800000000001</v>
      </c>
      <c r="F13" s="122">
        <f t="shared" si="1"/>
        <v>93.35218636647147</v>
      </c>
      <c r="G13" s="118"/>
      <c r="H13" s="119"/>
    </row>
    <row r="14" spans="1:8" ht="15" customHeight="1">
      <c r="A14" s="24" t="s">
        <v>481</v>
      </c>
      <c r="B14" s="120" t="s">
        <v>262</v>
      </c>
      <c r="C14" s="108">
        <f>SUM(C15:C16)</f>
        <v>519.8</v>
      </c>
      <c r="D14" s="124">
        <f>SUM(D15:D16)</f>
        <v>519.8</v>
      </c>
      <c r="E14" s="109">
        <f t="shared" si="0"/>
        <v>0</v>
      </c>
      <c r="F14" s="122">
        <f t="shared" si="1"/>
        <v>100</v>
      </c>
      <c r="H14" s="105"/>
    </row>
    <row r="15" spans="1:8" ht="15.75" customHeight="1">
      <c r="A15" s="19" t="s">
        <v>482</v>
      </c>
      <c r="B15" s="125" t="s">
        <v>483</v>
      </c>
      <c r="C15" s="126">
        <v>519.8</v>
      </c>
      <c r="D15" s="127">
        <v>519.8</v>
      </c>
      <c r="E15" s="109">
        <f t="shared" si="0"/>
        <v>0</v>
      </c>
      <c r="F15" s="122">
        <f t="shared" si="1"/>
        <v>100</v>
      </c>
      <c r="H15" s="105"/>
    </row>
    <row r="16" spans="1:8" ht="19.5" customHeight="1" hidden="1">
      <c r="A16" s="19" t="s">
        <v>484</v>
      </c>
      <c r="B16" s="128" t="s">
        <v>485</v>
      </c>
      <c r="C16" s="126"/>
      <c r="D16" s="126">
        <v>0</v>
      </c>
      <c r="E16" s="109">
        <f t="shared" si="0"/>
        <v>0</v>
      </c>
      <c r="F16" s="122" t="e">
        <f t="shared" si="1"/>
        <v>#DIV/0!</v>
      </c>
      <c r="H16" s="105"/>
    </row>
    <row r="17" spans="1:8" ht="30.75" customHeight="1">
      <c r="A17" s="24" t="s">
        <v>486</v>
      </c>
      <c r="B17" s="129" t="s">
        <v>268</v>
      </c>
      <c r="C17" s="130">
        <f>C18+C19</f>
        <v>114.9</v>
      </c>
      <c r="D17" s="130">
        <f>D18+D19</f>
        <v>114.9</v>
      </c>
      <c r="E17" s="131">
        <f t="shared" si="0"/>
        <v>0</v>
      </c>
      <c r="F17" s="110">
        <f t="shared" si="1"/>
        <v>100</v>
      </c>
      <c r="H17" s="105"/>
    </row>
    <row r="18" spans="1:8" ht="48" customHeight="1">
      <c r="A18" s="19" t="s">
        <v>487</v>
      </c>
      <c r="B18" s="132" t="s">
        <v>488</v>
      </c>
      <c r="C18" s="133">
        <v>114.9</v>
      </c>
      <c r="D18" s="133">
        <v>114.9</v>
      </c>
      <c r="E18" s="131">
        <f t="shared" si="0"/>
        <v>0</v>
      </c>
      <c r="F18" s="110">
        <f t="shared" si="1"/>
        <v>100</v>
      </c>
      <c r="H18" s="105"/>
    </row>
    <row r="19" spans="1:8" ht="33" customHeight="1" hidden="1">
      <c r="A19" s="19" t="s">
        <v>489</v>
      </c>
      <c r="B19" s="20" t="s">
        <v>490</v>
      </c>
      <c r="C19" s="133">
        <v>0</v>
      </c>
      <c r="D19" s="133"/>
      <c r="E19" s="131">
        <f t="shared" si="0"/>
        <v>0</v>
      </c>
      <c r="F19" s="110" t="e">
        <f t="shared" si="1"/>
        <v>#DIV/0!</v>
      </c>
      <c r="H19" s="105"/>
    </row>
    <row r="20" spans="1:8" ht="15">
      <c r="A20" s="24" t="s">
        <v>491</v>
      </c>
      <c r="B20" s="134" t="s">
        <v>287</v>
      </c>
      <c r="C20" s="130">
        <f>C22+C23+C21</f>
        <v>9541.8</v>
      </c>
      <c r="D20" s="130">
        <f>D22+D23+D21</f>
        <v>9541.8</v>
      </c>
      <c r="E20" s="131">
        <f t="shared" si="0"/>
        <v>0</v>
      </c>
      <c r="F20" s="110">
        <f t="shared" si="1"/>
        <v>100</v>
      </c>
      <c r="H20" s="105"/>
    </row>
    <row r="21" spans="1:8" ht="16.5" hidden="1">
      <c r="A21" s="19" t="s">
        <v>492</v>
      </c>
      <c r="B21" s="135" t="s">
        <v>288</v>
      </c>
      <c r="C21" s="133"/>
      <c r="D21" s="133"/>
      <c r="E21" s="136"/>
      <c r="F21" s="110"/>
      <c r="H21" s="105"/>
    </row>
    <row r="22" spans="1:8" ht="17.25" customHeight="1">
      <c r="A22" s="19" t="s">
        <v>493</v>
      </c>
      <c r="B22" s="20" t="s">
        <v>494</v>
      </c>
      <c r="C22" s="133">
        <v>9441.8</v>
      </c>
      <c r="D22" s="133">
        <v>9441.8</v>
      </c>
      <c r="E22" s="131">
        <f t="shared" si="0"/>
        <v>0</v>
      </c>
      <c r="F22" s="110">
        <f aca="true" t="shared" si="2" ref="F22:F43">SUM(D22/C22*100)</f>
        <v>100</v>
      </c>
      <c r="H22" s="105"/>
    </row>
    <row r="23" spans="1:8" ht="33.75" customHeight="1">
      <c r="A23" s="19" t="s">
        <v>495</v>
      </c>
      <c r="B23" s="20" t="s">
        <v>496</v>
      </c>
      <c r="C23" s="133">
        <v>100</v>
      </c>
      <c r="D23" s="133">
        <v>100</v>
      </c>
      <c r="E23" s="131">
        <f t="shared" si="0"/>
        <v>0</v>
      </c>
      <c r="F23" s="110">
        <f t="shared" si="2"/>
        <v>100</v>
      </c>
      <c r="H23" s="105"/>
    </row>
    <row r="24" spans="1:8" ht="17.25" customHeight="1">
      <c r="A24" s="24" t="s">
        <v>497</v>
      </c>
      <c r="B24" s="25" t="s">
        <v>498</v>
      </c>
      <c r="C24" s="130">
        <f>C25+C26</f>
        <v>50637.299999999996</v>
      </c>
      <c r="D24" s="130">
        <f>D25+D26</f>
        <v>47364.2</v>
      </c>
      <c r="E24" s="131">
        <f t="shared" si="0"/>
        <v>-3273.0999999999985</v>
      </c>
      <c r="F24" s="110">
        <f t="shared" si="2"/>
        <v>93.53618775092669</v>
      </c>
      <c r="G24" s="103">
        <f>D24/D43*100</f>
        <v>41.528418929878775</v>
      </c>
      <c r="H24" s="105"/>
    </row>
    <row r="25" spans="1:8" ht="19.5" customHeight="1">
      <c r="A25" s="19" t="s">
        <v>499</v>
      </c>
      <c r="B25" s="137" t="s">
        <v>313</v>
      </c>
      <c r="C25" s="133">
        <v>43064.6</v>
      </c>
      <c r="D25" s="133">
        <v>42494.6</v>
      </c>
      <c r="E25" s="131">
        <f t="shared" si="0"/>
        <v>-570</v>
      </c>
      <c r="F25" s="110">
        <f t="shared" si="2"/>
        <v>98.676407072166</v>
      </c>
      <c r="H25" s="138"/>
    </row>
    <row r="26" spans="1:8" ht="19.5" customHeight="1">
      <c r="A26" s="19" t="s">
        <v>500</v>
      </c>
      <c r="B26" s="137" t="s">
        <v>337</v>
      </c>
      <c r="C26" s="133">
        <v>7572.7</v>
      </c>
      <c r="D26" s="133">
        <v>4869.6</v>
      </c>
      <c r="E26" s="131">
        <f t="shared" si="0"/>
        <v>-2703.0999999999995</v>
      </c>
      <c r="F26" s="110">
        <f t="shared" si="2"/>
        <v>64.30467336617059</v>
      </c>
      <c r="H26" s="139"/>
    </row>
    <row r="27" spans="1:8" ht="16.5" customHeight="1">
      <c r="A27" s="24" t="s">
        <v>501</v>
      </c>
      <c r="B27" s="25" t="s">
        <v>502</v>
      </c>
      <c r="C27" s="130">
        <f>C28+C29</f>
        <v>30</v>
      </c>
      <c r="D27" s="130">
        <f>D28+D29</f>
        <v>30</v>
      </c>
      <c r="E27" s="131">
        <f t="shared" si="0"/>
        <v>0</v>
      </c>
      <c r="F27" s="110">
        <f t="shared" si="2"/>
        <v>100</v>
      </c>
      <c r="H27" s="105"/>
    </row>
    <row r="28" spans="1:8" ht="16.5" customHeight="1">
      <c r="A28" s="19" t="s">
        <v>503</v>
      </c>
      <c r="B28" s="137" t="s">
        <v>360</v>
      </c>
      <c r="C28" s="133">
        <v>0</v>
      </c>
      <c r="D28" s="133">
        <v>0</v>
      </c>
      <c r="E28" s="131"/>
      <c r="F28" s="110" t="e">
        <f t="shared" si="2"/>
        <v>#DIV/0!</v>
      </c>
      <c r="H28" s="105"/>
    </row>
    <row r="29" spans="1:8" ht="14.25" customHeight="1">
      <c r="A29" s="19" t="s">
        <v>504</v>
      </c>
      <c r="B29" s="137" t="s">
        <v>364</v>
      </c>
      <c r="C29" s="133">
        <v>30</v>
      </c>
      <c r="D29" s="133">
        <v>30</v>
      </c>
      <c r="E29" s="131">
        <f t="shared" si="0"/>
        <v>0</v>
      </c>
      <c r="F29" s="110">
        <f t="shared" si="2"/>
        <v>100</v>
      </c>
      <c r="H29" s="105"/>
    </row>
    <row r="30" spans="1:8" ht="20.25" customHeight="1">
      <c r="A30" s="24" t="s">
        <v>505</v>
      </c>
      <c r="B30" s="25" t="s">
        <v>506</v>
      </c>
      <c r="C30" s="130">
        <f>SUM(C31:C32)</f>
        <v>22937.4</v>
      </c>
      <c r="D30" s="130">
        <f>SUM(D31:D32)</f>
        <v>22937.4</v>
      </c>
      <c r="E30" s="131">
        <f t="shared" si="0"/>
        <v>0</v>
      </c>
      <c r="F30" s="110">
        <f t="shared" si="2"/>
        <v>100</v>
      </c>
      <c r="G30" s="103">
        <f>D30/D43*100</f>
        <v>20.111264549220753</v>
      </c>
      <c r="H30" s="105"/>
    </row>
    <row r="31" spans="1:8" ht="15.75" customHeight="1">
      <c r="A31" s="19" t="s">
        <v>507</v>
      </c>
      <c r="B31" s="137" t="s">
        <v>370</v>
      </c>
      <c r="C31" s="133">
        <v>22637.4</v>
      </c>
      <c r="D31" s="133">
        <v>22637.4</v>
      </c>
      <c r="E31" s="131">
        <f t="shared" si="0"/>
        <v>0</v>
      </c>
      <c r="F31" s="110">
        <f t="shared" si="2"/>
        <v>100</v>
      </c>
      <c r="H31" s="105"/>
    </row>
    <row r="32" spans="1:8" ht="15" customHeight="1">
      <c r="A32" s="19" t="s">
        <v>508</v>
      </c>
      <c r="B32" s="38" t="s">
        <v>509</v>
      </c>
      <c r="C32" s="133">
        <v>300</v>
      </c>
      <c r="D32" s="133">
        <v>300</v>
      </c>
      <c r="E32" s="131">
        <f t="shared" si="0"/>
        <v>0</v>
      </c>
      <c r="F32" s="110">
        <f t="shared" si="2"/>
        <v>100</v>
      </c>
      <c r="H32" s="105"/>
    </row>
    <row r="33" spans="1:8" ht="15.75" customHeight="1">
      <c r="A33" s="24">
        <v>1000</v>
      </c>
      <c r="B33" s="25" t="s">
        <v>510</v>
      </c>
      <c r="C33" s="130">
        <f>SUM(C34:C34)</f>
        <v>263.8</v>
      </c>
      <c r="D33" s="130">
        <f>SUM(D34:D34)</f>
        <v>263.8</v>
      </c>
      <c r="E33" s="131">
        <f t="shared" si="0"/>
        <v>0</v>
      </c>
      <c r="F33" s="110">
        <f t="shared" si="2"/>
        <v>100</v>
      </c>
      <c r="H33" s="105"/>
    </row>
    <row r="34" spans="1:8" ht="15.75" customHeight="1">
      <c r="A34" s="19" t="s">
        <v>511</v>
      </c>
      <c r="B34" s="137" t="s">
        <v>512</v>
      </c>
      <c r="C34" s="133">
        <v>263.8</v>
      </c>
      <c r="D34" s="133">
        <v>263.8</v>
      </c>
      <c r="E34" s="131">
        <f t="shared" si="0"/>
        <v>0</v>
      </c>
      <c r="F34" s="110">
        <f t="shared" si="2"/>
        <v>100</v>
      </c>
      <c r="H34" s="105"/>
    </row>
    <row r="35" spans="1:8" ht="19.5" customHeight="1">
      <c r="A35" s="24">
        <v>1100</v>
      </c>
      <c r="B35" s="25" t="s">
        <v>513</v>
      </c>
      <c r="C35" s="140">
        <f>SUM(C36:C37)</f>
        <v>7751.3</v>
      </c>
      <c r="D35" s="140">
        <f>SUM(D36:D37)</f>
        <v>7751.3</v>
      </c>
      <c r="E35" s="131">
        <f t="shared" si="0"/>
        <v>0</v>
      </c>
      <c r="F35" s="110">
        <f t="shared" si="2"/>
        <v>100</v>
      </c>
      <c r="H35" s="105"/>
    </row>
    <row r="36" spans="1:8" ht="16.5" customHeight="1">
      <c r="A36" s="19" t="s">
        <v>514</v>
      </c>
      <c r="B36" s="137" t="s">
        <v>515</v>
      </c>
      <c r="C36" s="113">
        <v>4456.1</v>
      </c>
      <c r="D36" s="113">
        <v>4456.1</v>
      </c>
      <c r="E36" s="131">
        <f t="shared" si="0"/>
        <v>0</v>
      </c>
      <c r="F36" s="110">
        <f t="shared" si="2"/>
        <v>100</v>
      </c>
      <c r="H36" s="105"/>
    </row>
    <row r="37" spans="1:8" ht="15" customHeight="1">
      <c r="A37" s="19" t="s">
        <v>516</v>
      </c>
      <c r="B37" s="137" t="s">
        <v>451</v>
      </c>
      <c r="C37" s="141">
        <v>3295.2</v>
      </c>
      <c r="D37" s="141">
        <v>3295.2</v>
      </c>
      <c r="E37" s="131">
        <f t="shared" si="0"/>
        <v>0</v>
      </c>
      <c r="F37" s="110">
        <f t="shared" si="2"/>
        <v>100</v>
      </c>
      <c r="H37" s="105"/>
    </row>
    <row r="38" spans="1:8" s="101" customFormat="1" ht="24" customHeight="1">
      <c r="A38" s="24" t="s">
        <v>517</v>
      </c>
      <c r="B38" s="25" t="s">
        <v>455</v>
      </c>
      <c r="C38" s="140">
        <f>SUM(C39:C40)</f>
        <v>189.5</v>
      </c>
      <c r="D38" s="140">
        <f>SUM(D39:D40)</f>
        <v>189.5</v>
      </c>
      <c r="E38" s="142">
        <f>SUM(E39:E40)</f>
        <v>0</v>
      </c>
      <c r="F38" s="110">
        <f t="shared" si="2"/>
        <v>100</v>
      </c>
      <c r="G38" s="118"/>
      <c r="H38" s="118"/>
    </row>
    <row r="39" spans="1:8" ht="21" customHeight="1" hidden="1">
      <c r="A39" s="19" t="s">
        <v>518</v>
      </c>
      <c r="B39" s="137" t="s">
        <v>519</v>
      </c>
      <c r="C39" s="141"/>
      <c r="D39" s="141"/>
      <c r="E39" s="131">
        <f t="shared" si="0"/>
        <v>0</v>
      </c>
      <c r="F39" s="110" t="e">
        <f t="shared" si="2"/>
        <v>#DIV/0!</v>
      </c>
      <c r="H39" s="105"/>
    </row>
    <row r="40" spans="1:8" ht="31.5" customHeight="1">
      <c r="A40" s="19" t="s">
        <v>520</v>
      </c>
      <c r="B40" s="137" t="s">
        <v>456</v>
      </c>
      <c r="C40" s="141">
        <v>189.5</v>
      </c>
      <c r="D40" s="141">
        <v>189.5</v>
      </c>
      <c r="E40" s="131">
        <f t="shared" si="0"/>
        <v>0</v>
      </c>
      <c r="F40" s="110">
        <f t="shared" si="2"/>
        <v>100</v>
      </c>
      <c r="H40" s="105"/>
    </row>
    <row r="41" spans="1:8" s="101" customFormat="1" ht="30.75" customHeight="1">
      <c r="A41" s="24" t="s">
        <v>521</v>
      </c>
      <c r="B41" s="25" t="s">
        <v>457</v>
      </c>
      <c r="C41" s="140">
        <f>SUM(C42)</f>
        <v>0.8</v>
      </c>
      <c r="D41" s="140">
        <f>SUM(D42)</f>
        <v>0.8</v>
      </c>
      <c r="E41" s="131">
        <f t="shared" si="0"/>
        <v>0</v>
      </c>
      <c r="F41" s="110">
        <f t="shared" si="2"/>
        <v>100</v>
      </c>
      <c r="G41" s="118"/>
      <c r="H41" s="118"/>
    </row>
    <row r="42" spans="1:8" ht="33" customHeight="1">
      <c r="A42" s="19" t="s">
        <v>522</v>
      </c>
      <c r="B42" s="137" t="s">
        <v>523</v>
      </c>
      <c r="C42" s="141">
        <v>0.8</v>
      </c>
      <c r="D42" s="141">
        <v>0.8</v>
      </c>
      <c r="E42" s="131">
        <f t="shared" si="0"/>
        <v>0</v>
      </c>
      <c r="F42" s="110">
        <f t="shared" si="2"/>
        <v>100</v>
      </c>
      <c r="H42" s="105"/>
    </row>
    <row r="43" spans="1:8" ht="16.5" customHeight="1">
      <c r="A43" s="24"/>
      <c r="B43" s="25" t="s">
        <v>524</v>
      </c>
      <c r="C43" s="143">
        <f>C8+C14+C17+C20+C24+C27+C30+C33+C35+C38+C41</f>
        <v>118818.8</v>
      </c>
      <c r="D43" s="143">
        <f>D8+D14+D17+D20+D24+D30+D33+D35+D27+D38+D41</f>
        <v>114052.50000000001</v>
      </c>
      <c r="E43" s="144">
        <f>E8+E14+E17+E20+E24+E30+E33+E35+E27+E38+E41</f>
        <v>-4766.299999999999</v>
      </c>
      <c r="F43" s="110">
        <f t="shared" si="2"/>
        <v>95.98859776399023</v>
      </c>
      <c r="H43" s="105"/>
    </row>
    <row r="44" s="102" customFormat="1" ht="9" customHeight="1">
      <c r="G44" s="145"/>
    </row>
    <row r="45" spans="1:7" s="102" customFormat="1" ht="24.75" customHeight="1">
      <c r="A45" s="146"/>
      <c r="B45" s="146"/>
      <c r="C45" s="146"/>
      <c r="D45" s="147"/>
      <c r="E45" s="148"/>
      <c r="F45" s="148"/>
      <c r="G45" s="145"/>
    </row>
    <row r="46" spans="1:7" s="71" customFormat="1" ht="24.75" customHeight="1">
      <c r="A46" s="543" t="s">
        <v>154</v>
      </c>
      <c r="B46" s="543"/>
      <c r="C46" s="6"/>
      <c r="D46" s="7"/>
      <c r="E46" s="9"/>
      <c r="F46" s="6" t="s">
        <v>155</v>
      </c>
      <c r="G46" s="149"/>
    </row>
    <row r="47" spans="1:6" ht="24.75" customHeight="1">
      <c r="A47" s="150"/>
      <c r="B47" s="150"/>
      <c r="C47" s="150"/>
      <c r="D47" s="150"/>
      <c r="E47" s="150"/>
      <c r="F47" s="150"/>
    </row>
    <row r="48" spans="1:6" ht="24.75" customHeight="1">
      <c r="A48" s="544"/>
      <c r="B48" s="544"/>
      <c r="C48" s="1"/>
      <c r="D48" s="1"/>
      <c r="E48" s="1"/>
      <c r="F48" s="1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 selectLockedCells="1" selectUnlockedCells="1"/>
  <mergeCells count="5">
    <mergeCell ref="C1:F1"/>
    <mergeCell ref="C2:F2"/>
    <mergeCell ref="A46:B46"/>
    <mergeCell ref="A48:B48"/>
    <mergeCell ref="A4:F5"/>
  </mergeCells>
  <printOptions/>
  <pageMargins left="0.7" right="0.7" top="0.75" bottom="0.75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="90" zoomScaleNormal="90" workbookViewId="0" topLeftCell="A1">
      <selection activeCell="D25" sqref="D25"/>
    </sheetView>
  </sheetViews>
  <sheetFormatPr defaultColWidth="9.25390625" defaultRowHeight="12.75"/>
  <cols>
    <col min="1" max="1" width="32.50390625" style="72" customWidth="1"/>
    <col min="2" max="2" width="44.125" style="0" customWidth="1"/>
    <col min="3" max="3" width="17.875" style="73" customWidth="1"/>
    <col min="4" max="4" width="17.50390625" style="0" customWidth="1"/>
    <col min="5" max="5" width="4.00390625" style="0" customWidth="1"/>
  </cols>
  <sheetData>
    <row r="2" spans="3:7" ht="30" customHeight="1">
      <c r="C2" s="545" t="s">
        <v>525</v>
      </c>
      <c r="D2" s="545"/>
      <c r="E2" s="545"/>
      <c r="F2" s="13"/>
      <c r="G2" s="74"/>
    </row>
    <row r="3" spans="1:7" ht="67.5" customHeight="1">
      <c r="A3" s="75"/>
      <c r="B3" s="1"/>
      <c r="C3" s="542" t="s">
        <v>526</v>
      </c>
      <c r="D3" s="542"/>
      <c r="E3" s="542"/>
      <c r="F3" s="2"/>
      <c r="G3" s="76"/>
    </row>
    <row r="5" spans="1:4" ht="39" customHeight="1">
      <c r="A5" s="546" t="s">
        <v>527</v>
      </c>
      <c r="B5" s="546"/>
      <c r="C5" s="546"/>
      <c r="D5" s="546"/>
    </row>
    <row r="7" ht="15">
      <c r="D7" s="13" t="s">
        <v>3</v>
      </c>
    </row>
    <row r="8" spans="1:4" ht="87" customHeight="1">
      <c r="A8" s="77" t="s">
        <v>528</v>
      </c>
      <c r="B8" s="77" t="s">
        <v>529</v>
      </c>
      <c r="C8" s="78" t="s">
        <v>202</v>
      </c>
      <c r="D8" s="77" t="s">
        <v>760</v>
      </c>
    </row>
    <row r="9" spans="1:4" ht="15" customHeight="1">
      <c r="A9" s="77">
        <v>1</v>
      </c>
      <c r="B9" s="77">
        <v>2</v>
      </c>
      <c r="C9" s="79">
        <v>3</v>
      </c>
      <c r="D9" s="80">
        <v>4</v>
      </c>
    </row>
    <row r="10" spans="1:4" ht="34.5" customHeight="1">
      <c r="A10" s="77"/>
      <c r="B10" s="81" t="s">
        <v>530</v>
      </c>
      <c r="C10" s="82">
        <f>C11</f>
        <v>7200.5</v>
      </c>
      <c r="D10" s="82">
        <f>D11</f>
        <v>50.2</v>
      </c>
    </row>
    <row r="11" spans="1:4" ht="34.5" customHeight="1">
      <c r="A11" s="83"/>
      <c r="B11" s="81" t="s">
        <v>531</v>
      </c>
      <c r="C11" s="84">
        <v>7200.5</v>
      </c>
      <c r="D11" s="84">
        <v>50.2</v>
      </c>
    </row>
    <row r="12" spans="1:4" ht="14.25" customHeight="1">
      <c r="A12" s="83"/>
      <c r="B12" s="85" t="s">
        <v>532</v>
      </c>
      <c r="C12" s="86"/>
      <c r="D12" s="87"/>
    </row>
    <row r="13" spans="1:4" ht="34.5" customHeight="1" hidden="1">
      <c r="A13" s="83" t="s">
        <v>533</v>
      </c>
      <c r="B13" s="85" t="s">
        <v>534</v>
      </c>
      <c r="C13" s="88">
        <f>C17+C14</f>
        <v>0</v>
      </c>
      <c r="D13" s="88">
        <f>D17+D14</f>
        <v>0</v>
      </c>
    </row>
    <row r="14" spans="1:4" ht="15" customHeight="1" hidden="1">
      <c r="A14" s="547" t="s">
        <v>535</v>
      </c>
      <c r="B14" s="548" t="s">
        <v>536</v>
      </c>
      <c r="C14" s="549">
        <f>C16</f>
        <v>0</v>
      </c>
      <c r="D14" s="549">
        <f>D16</f>
        <v>0</v>
      </c>
    </row>
    <row r="15" spans="1:4" ht="20.25" customHeight="1" hidden="1">
      <c r="A15" s="547"/>
      <c r="B15" s="548"/>
      <c r="C15" s="549"/>
      <c r="D15" s="549"/>
    </row>
    <row r="16" spans="1:4" ht="47.25" customHeight="1" hidden="1">
      <c r="A16" s="83" t="s">
        <v>537</v>
      </c>
      <c r="B16" s="89" t="s">
        <v>538</v>
      </c>
      <c r="C16" s="87">
        <v>0</v>
      </c>
      <c r="D16" s="87">
        <v>0</v>
      </c>
    </row>
    <row r="17" spans="1:4" ht="47.25" customHeight="1" hidden="1">
      <c r="A17" s="83" t="s">
        <v>539</v>
      </c>
      <c r="B17" s="89" t="s">
        <v>540</v>
      </c>
      <c r="C17" s="87">
        <v>0</v>
      </c>
      <c r="D17" s="87">
        <v>0</v>
      </c>
    </row>
    <row r="18" spans="1:4" ht="49.5" customHeight="1" hidden="1">
      <c r="A18" s="83" t="s">
        <v>541</v>
      </c>
      <c r="B18" s="89" t="s">
        <v>542</v>
      </c>
      <c r="C18" s="87"/>
      <c r="D18" s="87"/>
    </row>
    <row r="19" spans="1:4" ht="50.25" customHeight="1">
      <c r="A19" s="42" t="s">
        <v>533</v>
      </c>
      <c r="B19" s="85" t="s">
        <v>543</v>
      </c>
      <c r="C19" s="87">
        <f>C20+C22</f>
        <v>0</v>
      </c>
      <c r="D19" s="87">
        <f>D20+D22</f>
        <v>0</v>
      </c>
    </row>
    <row r="20" spans="1:4" ht="41.25" customHeight="1">
      <c r="A20" s="83" t="s">
        <v>544</v>
      </c>
      <c r="B20" s="89" t="s">
        <v>536</v>
      </c>
      <c r="C20" s="87">
        <f>C21</f>
        <v>0</v>
      </c>
      <c r="D20" s="87">
        <f>D21</f>
        <v>0</v>
      </c>
    </row>
    <row r="21" spans="1:4" ht="48.75" customHeight="1">
      <c r="A21" s="83" t="s">
        <v>545</v>
      </c>
      <c r="B21" s="89" t="s">
        <v>538</v>
      </c>
      <c r="C21" s="87"/>
      <c r="D21" s="87"/>
    </row>
    <row r="22" spans="1:4" ht="48.75" customHeight="1">
      <c r="A22" s="83" t="s">
        <v>546</v>
      </c>
      <c r="B22" s="89" t="s">
        <v>540</v>
      </c>
      <c r="C22" s="87">
        <f>C23</f>
        <v>0</v>
      </c>
      <c r="D22" s="87">
        <f>D23</f>
        <v>0</v>
      </c>
    </row>
    <row r="23" spans="1:4" ht="48.75" customHeight="1">
      <c r="A23" s="83" t="s">
        <v>547</v>
      </c>
      <c r="B23" s="89" t="s">
        <v>542</v>
      </c>
      <c r="C23" s="87">
        <v>0</v>
      </c>
      <c r="D23" s="87">
        <v>0</v>
      </c>
    </row>
    <row r="24" spans="1:4" ht="79.5" customHeight="1">
      <c r="A24" s="90" t="s">
        <v>548</v>
      </c>
      <c r="B24" s="85" t="s">
        <v>549</v>
      </c>
      <c r="C24" s="91">
        <f>C25</f>
        <v>-200</v>
      </c>
      <c r="D24" s="91">
        <f>D25</f>
        <v>-200</v>
      </c>
    </row>
    <row r="25" spans="1:4" ht="63" customHeight="1">
      <c r="A25" s="92" t="s">
        <v>550</v>
      </c>
      <c r="B25" s="89" t="s">
        <v>551</v>
      </c>
      <c r="C25" s="87">
        <v>-200</v>
      </c>
      <c r="D25" s="87">
        <v>-200</v>
      </c>
    </row>
    <row r="26" spans="1:4" ht="34.5" customHeight="1">
      <c r="A26" s="93" t="s">
        <v>552</v>
      </c>
      <c r="B26" s="94" t="s">
        <v>553</v>
      </c>
      <c r="C26" s="95">
        <f>C31+C27</f>
        <v>7400.5</v>
      </c>
      <c r="D26" s="96">
        <f>D31+D27</f>
        <v>149.8000000000029</v>
      </c>
    </row>
    <row r="27" spans="1:4" ht="34.5" customHeight="1">
      <c r="A27" s="97" t="s">
        <v>554</v>
      </c>
      <c r="B27" s="98" t="s">
        <v>555</v>
      </c>
      <c r="C27" s="84">
        <f aca="true" t="shared" si="0" ref="C27:D29">C28</f>
        <v>-111618.3</v>
      </c>
      <c r="D27" s="84">
        <f t="shared" si="0"/>
        <v>-114539.7</v>
      </c>
    </row>
    <row r="28" spans="1:4" ht="34.5" customHeight="1">
      <c r="A28" s="97" t="s">
        <v>556</v>
      </c>
      <c r="B28" s="98" t="s">
        <v>557</v>
      </c>
      <c r="C28" s="99">
        <f t="shared" si="0"/>
        <v>-111618.3</v>
      </c>
      <c r="D28" s="99">
        <f t="shared" si="0"/>
        <v>-114539.7</v>
      </c>
    </row>
    <row r="29" spans="1:4" ht="34.5" customHeight="1">
      <c r="A29" s="97" t="s">
        <v>558</v>
      </c>
      <c r="B29" s="98" t="s">
        <v>559</v>
      </c>
      <c r="C29" s="99">
        <f t="shared" si="0"/>
        <v>-111618.3</v>
      </c>
      <c r="D29" s="99">
        <f t="shared" si="0"/>
        <v>-114539.7</v>
      </c>
    </row>
    <row r="30" spans="1:4" ht="34.5" customHeight="1">
      <c r="A30" s="97" t="s">
        <v>560</v>
      </c>
      <c r="B30" s="98" t="s">
        <v>561</v>
      </c>
      <c r="C30" s="99">
        <v>-111618.3</v>
      </c>
      <c r="D30" s="99">
        <v>-114539.7</v>
      </c>
    </row>
    <row r="31" spans="1:4" ht="24.75" customHeight="1">
      <c r="A31" s="97" t="s">
        <v>562</v>
      </c>
      <c r="B31" s="98" t="s">
        <v>563</v>
      </c>
      <c r="C31" s="99">
        <f aca="true" t="shared" si="1" ref="C31:D33">C32</f>
        <v>119018.8</v>
      </c>
      <c r="D31" s="99">
        <f t="shared" si="1"/>
        <v>114689.5</v>
      </c>
    </row>
    <row r="32" spans="1:4" ht="33" customHeight="1">
      <c r="A32" s="97" t="s">
        <v>564</v>
      </c>
      <c r="B32" s="98" t="s">
        <v>565</v>
      </c>
      <c r="C32" s="99">
        <f t="shared" si="1"/>
        <v>119018.8</v>
      </c>
      <c r="D32" s="99">
        <f t="shared" si="1"/>
        <v>114689.5</v>
      </c>
    </row>
    <row r="33" spans="1:4" ht="34.5" customHeight="1">
      <c r="A33" s="97" t="s">
        <v>566</v>
      </c>
      <c r="B33" s="98" t="s">
        <v>567</v>
      </c>
      <c r="C33" s="99">
        <f t="shared" si="1"/>
        <v>119018.8</v>
      </c>
      <c r="D33" s="99">
        <f t="shared" si="1"/>
        <v>114689.5</v>
      </c>
    </row>
    <row r="34" spans="1:4" ht="34.5" customHeight="1">
      <c r="A34" s="97" t="s">
        <v>568</v>
      </c>
      <c r="B34" s="98" t="s">
        <v>569</v>
      </c>
      <c r="C34" s="99">
        <v>119018.8</v>
      </c>
      <c r="D34" s="99">
        <v>114689.5</v>
      </c>
    </row>
    <row r="38" spans="1:7" s="71" customFormat="1" ht="24.75" customHeight="1">
      <c r="A38" s="543" t="s">
        <v>154</v>
      </c>
      <c r="B38" s="543"/>
      <c r="C38" s="6"/>
      <c r="D38" s="6" t="s">
        <v>155</v>
      </c>
      <c r="E38" s="9"/>
      <c r="G38" s="9"/>
    </row>
  </sheetData>
  <sheetProtection selectLockedCells="1" selectUnlockedCells="1"/>
  <mergeCells count="8">
    <mergeCell ref="C2:E2"/>
    <mergeCell ref="C3:E3"/>
    <mergeCell ref="A5:D5"/>
    <mergeCell ref="A38:B38"/>
    <mergeCell ref="A14:A15"/>
    <mergeCell ref="B14:B15"/>
    <mergeCell ref="C14:C15"/>
    <mergeCell ref="D14:D15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workbookViewId="0" topLeftCell="A12">
      <selection activeCell="D19" sqref="D19"/>
    </sheetView>
  </sheetViews>
  <sheetFormatPr defaultColWidth="9.25390625" defaultRowHeight="12.75"/>
  <cols>
    <col min="1" max="1" width="12.25390625" style="0" customWidth="1"/>
    <col min="2" max="2" width="73.875" style="0" customWidth="1"/>
    <col min="3" max="3" width="16.75390625" style="33" customWidth="1"/>
    <col min="4" max="4" width="14.875" style="33" customWidth="1"/>
    <col min="5" max="5" width="14.125" style="0" customWidth="1"/>
    <col min="6" max="6" width="9.25390625" style="0" hidden="1" customWidth="1"/>
    <col min="7" max="7" width="5.50390625" style="0" customWidth="1"/>
    <col min="8" max="8" width="9.25390625" style="0" hidden="1" customWidth="1"/>
  </cols>
  <sheetData>
    <row r="2" spans="3:5" ht="21" customHeight="1">
      <c r="C2" s="545" t="s">
        <v>570</v>
      </c>
      <c r="D2" s="545"/>
      <c r="E2" s="545"/>
    </row>
    <row r="3" spans="1:9" s="10" customFormat="1" ht="101.25" customHeight="1">
      <c r="A3" s="29"/>
      <c r="B3" s="29"/>
      <c r="C3" s="550" t="s">
        <v>571</v>
      </c>
      <c r="D3" s="550"/>
      <c r="E3" s="550"/>
      <c r="F3" s="34"/>
      <c r="G3" s="34"/>
      <c r="H3" s="34"/>
      <c r="I3" s="34"/>
    </row>
    <row r="4" spans="1:9" ht="16.5" customHeight="1" hidden="1">
      <c r="A4" s="1"/>
      <c r="B4" s="1"/>
      <c r="C4" s="35"/>
      <c r="D4" s="35"/>
      <c r="E4" s="36"/>
      <c r="F4" s="36"/>
      <c r="G4" s="36"/>
      <c r="H4" s="36"/>
      <c r="I4" s="2"/>
    </row>
    <row r="5" spans="1:8" ht="29.25" customHeight="1" hidden="1">
      <c r="A5" s="1"/>
      <c r="B5" s="1"/>
      <c r="C5" s="35"/>
      <c r="D5" s="35"/>
      <c r="E5" s="37"/>
      <c r="F5" s="37"/>
      <c r="G5" s="38"/>
      <c r="H5" s="1"/>
    </row>
    <row r="6" spans="1:8" s="29" customFormat="1" ht="28.5" customHeight="1">
      <c r="A6" s="552" t="s">
        <v>572</v>
      </c>
      <c r="B6" s="552"/>
      <c r="C6" s="552"/>
      <c r="D6" s="552"/>
      <c r="E6" s="552"/>
      <c r="F6" s="552"/>
      <c r="G6" s="552"/>
      <c r="H6" s="552"/>
    </row>
    <row r="7" spans="1:8" s="29" customFormat="1" ht="19.5" customHeight="1">
      <c r="A7" s="552"/>
      <c r="B7" s="552"/>
      <c r="C7" s="552"/>
      <c r="D7" s="552"/>
      <c r="E7" s="552"/>
      <c r="F7" s="552"/>
      <c r="G7" s="552"/>
      <c r="H7" s="552"/>
    </row>
    <row r="8" spans="1:8" ht="27.75" customHeight="1">
      <c r="A8" s="1"/>
      <c r="B8" s="11"/>
      <c r="C8" s="39"/>
      <c r="D8" s="39"/>
      <c r="E8" s="40" t="s">
        <v>3</v>
      </c>
      <c r="F8" s="12"/>
      <c r="G8" s="11"/>
      <c r="H8" s="13" t="s">
        <v>573</v>
      </c>
    </row>
    <row r="9" spans="1:8" ht="39.75" customHeight="1">
      <c r="A9" s="41" t="s">
        <v>574</v>
      </c>
      <c r="B9" s="42" t="s">
        <v>196</v>
      </c>
      <c r="C9" s="43" t="s">
        <v>575</v>
      </c>
      <c r="D9" s="43" t="s">
        <v>203</v>
      </c>
      <c r="E9" s="43" t="s">
        <v>576</v>
      </c>
      <c r="F9" s="44"/>
      <c r="G9" s="44"/>
      <c r="H9" s="45"/>
    </row>
    <row r="10" spans="1:8" ht="33" customHeight="1">
      <c r="A10" s="46">
        <v>1</v>
      </c>
      <c r="B10" s="47" t="s">
        <v>577</v>
      </c>
      <c r="C10" s="48">
        <v>252.8</v>
      </c>
      <c r="D10" s="48">
        <v>252.8</v>
      </c>
      <c r="E10" s="49">
        <f>D10/C10*100</f>
        <v>100</v>
      </c>
      <c r="F10" s="50"/>
      <c r="G10" s="51"/>
      <c r="H10" s="51"/>
    </row>
    <row r="11" spans="1:8" s="31" customFormat="1" ht="32.25" customHeight="1" hidden="1">
      <c r="A11" s="52">
        <v>2</v>
      </c>
      <c r="B11" s="53" t="s">
        <v>578</v>
      </c>
      <c r="C11" s="48"/>
      <c r="D11" s="48"/>
      <c r="E11" s="54"/>
      <c r="F11" s="55"/>
      <c r="G11" s="55"/>
      <c r="H11" s="55"/>
    </row>
    <row r="12" spans="1:8" ht="64.5" customHeight="1">
      <c r="A12" s="46">
        <v>2</v>
      </c>
      <c r="B12" s="47" t="s">
        <v>579</v>
      </c>
      <c r="C12" s="48">
        <v>370</v>
      </c>
      <c r="D12" s="48">
        <v>370</v>
      </c>
      <c r="E12" s="49">
        <f aca="true" t="shared" si="0" ref="E12:E31">D12/C12*100</f>
        <v>100</v>
      </c>
      <c r="F12" s="28"/>
      <c r="G12" s="1"/>
      <c r="H12" s="1"/>
    </row>
    <row r="13" spans="1:8" ht="49.5" customHeight="1">
      <c r="A13" s="46">
        <v>3</v>
      </c>
      <c r="B13" s="47" t="s">
        <v>580</v>
      </c>
      <c r="C13" s="48">
        <v>10</v>
      </c>
      <c r="D13" s="48">
        <v>10</v>
      </c>
      <c r="E13" s="49">
        <f t="shared" si="0"/>
        <v>100</v>
      </c>
      <c r="F13" s="28"/>
      <c r="G13" s="1"/>
      <c r="H13" s="1"/>
    </row>
    <row r="14" spans="1:8" ht="66.75" customHeight="1">
      <c r="A14" s="46">
        <v>4</v>
      </c>
      <c r="B14" s="47" t="s">
        <v>581</v>
      </c>
      <c r="C14" s="48">
        <v>10</v>
      </c>
      <c r="D14" s="48">
        <v>10</v>
      </c>
      <c r="E14" s="49">
        <f t="shared" si="0"/>
        <v>100</v>
      </c>
      <c r="F14" s="1"/>
      <c r="G14" s="1"/>
      <c r="H14" s="1"/>
    </row>
    <row r="15" spans="1:5" ht="48" customHeight="1">
      <c r="A15" s="46">
        <v>5</v>
      </c>
      <c r="B15" s="47" t="s">
        <v>582</v>
      </c>
      <c r="C15" s="48">
        <v>104.9</v>
      </c>
      <c r="D15" s="48">
        <v>104.9</v>
      </c>
      <c r="E15" s="49">
        <f t="shared" si="0"/>
        <v>100</v>
      </c>
    </row>
    <row r="16" spans="1:5" ht="48" customHeight="1">
      <c r="A16" s="46">
        <v>6</v>
      </c>
      <c r="B16" s="56" t="s">
        <v>583</v>
      </c>
      <c r="C16" s="48">
        <v>50</v>
      </c>
      <c r="D16" s="48">
        <v>50</v>
      </c>
      <c r="E16" s="49">
        <f t="shared" si="0"/>
        <v>100</v>
      </c>
    </row>
    <row r="17" spans="1:5" ht="78.75" customHeight="1">
      <c r="A17" s="46">
        <v>7</v>
      </c>
      <c r="B17" s="56" t="s">
        <v>584</v>
      </c>
      <c r="C17" s="57">
        <v>9441.8</v>
      </c>
      <c r="D17" s="57">
        <v>9441.8</v>
      </c>
      <c r="E17" s="49">
        <f t="shared" si="0"/>
        <v>100</v>
      </c>
    </row>
    <row r="18" spans="1:5" s="32" customFormat="1" ht="81.75" customHeight="1" hidden="1">
      <c r="A18" s="58">
        <v>9</v>
      </c>
      <c r="B18" s="59" t="s">
        <v>585</v>
      </c>
      <c r="C18" s="57"/>
      <c r="D18" s="57"/>
      <c r="E18" s="60" t="e">
        <f t="shared" si="0"/>
        <v>#DIV/0!</v>
      </c>
    </row>
    <row r="19" spans="1:5" ht="51.75" customHeight="1">
      <c r="A19" s="46">
        <v>8</v>
      </c>
      <c r="B19" s="56" t="s">
        <v>586</v>
      </c>
      <c r="C19" s="57">
        <v>50</v>
      </c>
      <c r="D19" s="57">
        <v>50</v>
      </c>
      <c r="E19" s="49">
        <f t="shared" si="0"/>
        <v>100</v>
      </c>
    </row>
    <row r="20" spans="1:5" s="32" customFormat="1" ht="37.5" customHeight="1" hidden="1">
      <c r="A20" s="58">
        <v>11</v>
      </c>
      <c r="B20" s="61" t="s">
        <v>587</v>
      </c>
      <c r="C20" s="48"/>
      <c r="D20" s="48"/>
      <c r="E20" s="60" t="e">
        <f t="shared" si="0"/>
        <v>#DIV/0!</v>
      </c>
    </row>
    <row r="21" spans="1:5" s="32" customFormat="1" ht="33.75" customHeight="1">
      <c r="A21" s="58">
        <v>9</v>
      </c>
      <c r="B21" s="61" t="s">
        <v>588</v>
      </c>
      <c r="C21" s="48">
        <v>43064.6</v>
      </c>
      <c r="D21" s="48">
        <v>42494.6</v>
      </c>
      <c r="E21" s="60">
        <f t="shared" si="0"/>
        <v>98.676407072166</v>
      </c>
    </row>
    <row r="22" spans="1:5" ht="46.5">
      <c r="A22" s="46">
        <v>10</v>
      </c>
      <c r="B22" s="62" t="s">
        <v>589</v>
      </c>
      <c r="C22" s="57">
        <v>7572.7</v>
      </c>
      <c r="D22" s="57">
        <v>4869.6</v>
      </c>
      <c r="E22" s="49">
        <f t="shared" si="0"/>
        <v>64.30467336617059</v>
      </c>
    </row>
    <row r="23" spans="1:5" s="32" customFormat="1" ht="30.75" customHeight="1" hidden="1">
      <c r="A23" s="58">
        <v>11</v>
      </c>
      <c r="B23" s="59" t="s">
        <v>590</v>
      </c>
      <c r="C23" s="57">
        <v>0</v>
      </c>
      <c r="D23" s="57">
        <v>0</v>
      </c>
      <c r="E23" s="60" t="e">
        <f t="shared" si="0"/>
        <v>#DIV/0!</v>
      </c>
    </row>
    <row r="24" spans="1:5" ht="15">
      <c r="A24" s="46">
        <v>12</v>
      </c>
      <c r="B24" s="62" t="s">
        <v>591</v>
      </c>
      <c r="C24" s="57">
        <v>30</v>
      </c>
      <c r="D24" s="57">
        <v>30</v>
      </c>
      <c r="E24" s="49">
        <f t="shared" si="0"/>
        <v>100</v>
      </c>
    </row>
    <row r="25" spans="1:5" ht="15">
      <c r="A25" s="46">
        <v>13</v>
      </c>
      <c r="B25" s="62" t="s">
        <v>592</v>
      </c>
      <c r="C25" s="57">
        <v>22937.4</v>
      </c>
      <c r="D25" s="57">
        <v>22937.4</v>
      </c>
      <c r="E25" s="49">
        <f t="shared" si="0"/>
        <v>100</v>
      </c>
    </row>
    <row r="26" spans="1:5" ht="60.75" customHeight="1">
      <c r="A26" s="46">
        <v>14</v>
      </c>
      <c r="B26" s="63" t="s">
        <v>593</v>
      </c>
      <c r="C26" s="57">
        <v>7751.3</v>
      </c>
      <c r="D26" s="57">
        <v>7751.3</v>
      </c>
      <c r="E26" s="49">
        <f t="shared" si="0"/>
        <v>100</v>
      </c>
    </row>
    <row r="27" spans="1:5" s="31" customFormat="1" ht="18" customHeight="1" hidden="1">
      <c r="A27" s="52">
        <v>18</v>
      </c>
      <c r="B27" s="64" t="s">
        <v>594</v>
      </c>
      <c r="C27" s="57"/>
      <c r="D27" s="57"/>
      <c r="E27" s="54"/>
    </row>
    <row r="28" spans="1:5" ht="33" customHeight="1" hidden="1">
      <c r="A28" s="46"/>
      <c r="B28" s="63" t="s">
        <v>595</v>
      </c>
      <c r="C28" s="57">
        <v>0</v>
      </c>
      <c r="D28" s="57">
        <v>0</v>
      </c>
      <c r="E28" s="49" t="e">
        <f t="shared" si="0"/>
        <v>#DIV/0!</v>
      </c>
    </row>
    <row r="29" spans="1:5" ht="33" customHeight="1">
      <c r="A29" s="46">
        <v>15</v>
      </c>
      <c r="B29" s="63" t="s">
        <v>596</v>
      </c>
      <c r="C29" s="57">
        <v>189.5</v>
      </c>
      <c r="D29" s="57">
        <v>189.5</v>
      </c>
      <c r="E29" s="49">
        <f t="shared" si="0"/>
        <v>100</v>
      </c>
    </row>
    <row r="30" spans="1:5" ht="33" customHeight="1" hidden="1">
      <c r="A30" s="46">
        <v>20</v>
      </c>
      <c r="B30" s="63" t="s">
        <v>335</v>
      </c>
      <c r="C30" s="65"/>
      <c r="D30" s="65"/>
      <c r="E30" s="49" t="e">
        <f t="shared" si="0"/>
        <v>#DIV/0!</v>
      </c>
    </row>
    <row r="31" spans="1:5" ht="15">
      <c r="A31" s="66"/>
      <c r="B31" s="67" t="s">
        <v>597</v>
      </c>
      <c r="C31" s="68">
        <f>SUM(C10:C30)+0.2</f>
        <v>91835.2</v>
      </c>
      <c r="D31" s="68">
        <f>SUM(D10:D30)-0.9</f>
        <v>88561.00000000001</v>
      </c>
      <c r="E31" s="69">
        <f t="shared" si="0"/>
        <v>96.43470041988259</v>
      </c>
    </row>
    <row r="33" ht="33" customHeight="1"/>
    <row r="34" spans="1:5" s="29" customFormat="1" ht="18.75" customHeight="1">
      <c r="A34" s="551" t="s">
        <v>154</v>
      </c>
      <c r="B34" s="551"/>
      <c r="C34" s="70"/>
      <c r="D34" s="70"/>
      <c r="E34" s="29" t="s">
        <v>155</v>
      </c>
    </row>
  </sheetData>
  <sheetProtection selectLockedCells="1" selectUnlockedCells="1"/>
  <mergeCells count="4">
    <mergeCell ref="C2:E2"/>
    <mergeCell ref="C3:E3"/>
    <mergeCell ref="A34:B34"/>
    <mergeCell ref="A6:H7"/>
  </mergeCells>
  <printOptions/>
  <pageMargins left="0.7083333333333334" right="0.7083333333333334" top="0.7479166666666667" bottom="0.5513888888888889" header="0.5118055555555555" footer="0.5118055555555555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7" sqref="F7"/>
    </sheetView>
  </sheetViews>
  <sheetFormatPr defaultColWidth="9.25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50390625" style="0" customWidth="1"/>
    <col min="5" max="5" width="13.50390625" style="0" customWidth="1"/>
    <col min="6" max="6" width="13.75390625" style="0" customWidth="1"/>
    <col min="7" max="7" width="2.875" style="0" customWidth="1"/>
  </cols>
  <sheetData>
    <row r="1" spans="3:6" ht="36.75" customHeight="1">
      <c r="C1" s="545" t="s">
        <v>598</v>
      </c>
      <c r="D1" s="545"/>
      <c r="E1" s="545"/>
      <c r="F1" s="545"/>
    </row>
    <row r="2" spans="1:7" ht="69.75" customHeight="1">
      <c r="A2" s="1"/>
      <c r="B2" s="1"/>
      <c r="D2" s="542" t="s">
        <v>599</v>
      </c>
      <c r="E2" s="542"/>
      <c r="F2" s="542"/>
      <c r="G2" s="2"/>
    </row>
    <row r="3" spans="1:6" ht="25.5" customHeight="1">
      <c r="A3" s="454" t="s">
        <v>600</v>
      </c>
      <c r="B3" s="454"/>
      <c r="C3" s="454"/>
      <c r="D3" s="454"/>
      <c r="E3" s="454"/>
      <c r="F3" s="454"/>
    </row>
    <row r="4" spans="1:6" ht="21.75" customHeight="1">
      <c r="A4" s="454"/>
      <c r="B4" s="454"/>
      <c r="C4" s="454"/>
      <c r="D4" s="454"/>
      <c r="E4" s="454"/>
      <c r="F4" s="454"/>
    </row>
    <row r="5" spans="1:6" ht="27.75" customHeight="1">
      <c r="A5" s="1"/>
      <c r="B5" s="11"/>
      <c r="C5" s="12"/>
      <c r="D5" s="12"/>
      <c r="E5" s="11"/>
      <c r="F5" s="13" t="s">
        <v>3</v>
      </c>
    </row>
    <row r="6" spans="1:6" ht="66.75" customHeight="1">
      <c r="A6" s="14"/>
      <c r="B6" s="15" t="s">
        <v>196</v>
      </c>
      <c r="C6" s="16" t="s">
        <v>601</v>
      </c>
      <c r="D6" s="16" t="s">
        <v>602</v>
      </c>
      <c r="E6" s="17" t="s">
        <v>603</v>
      </c>
      <c r="F6" s="18" t="s">
        <v>604</v>
      </c>
    </row>
    <row r="7" spans="1:6" ht="17.25" customHeight="1">
      <c r="A7" s="19" t="s">
        <v>479</v>
      </c>
      <c r="B7" s="20" t="s">
        <v>241</v>
      </c>
      <c r="C7" s="21">
        <v>0</v>
      </c>
      <c r="D7" s="21">
        <v>50</v>
      </c>
      <c r="E7" s="22">
        <v>0</v>
      </c>
      <c r="F7" s="23" t="s">
        <v>605</v>
      </c>
    </row>
    <row r="8" spans="1:6" ht="16.5" customHeight="1">
      <c r="A8" s="24"/>
      <c r="B8" s="25" t="s">
        <v>524</v>
      </c>
      <c r="C8" s="26">
        <f>C7</f>
        <v>0</v>
      </c>
      <c r="D8" s="26">
        <f>D7</f>
        <v>50</v>
      </c>
      <c r="E8" s="26">
        <f>E7</f>
        <v>0</v>
      </c>
      <c r="F8" s="26" t="str">
        <f>F7</f>
        <v> -</v>
      </c>
    </row>
    <row r="9" spans="1:6" ht="15">
      <c r="A9" s="27"/>
      <c r="B9" s="27"/>
      <c r="C9" s="28"/>
      <c r="D9" s="28"/>
      <c r="E9" s="1"/>
      <c r="F9" s="1"/>
    </row>
    <row r="10" spans="1:6" ht="15">
      <c r="A10" s="27"/>
      <c r="B10" s="27"/>
      <c r="C10" s="28"/>
      <c r="D10" s="28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 customHeight="1">
      <c r="A12" s="1"/>
      <c r="B12" s="1"/>
      <c r="C12" s="1"/>
      <c r="D12" s="1"/>
      <c r="E12" s="1"/>
      <c r="F12" s="1"/>
    </row>
    <row r="13" spans="1:6" s="3" customFormat="1" ht="35.25" customHeight="1">
      <c r="A13" s="553" t="s">
        <v>606</v>
      </c>
      <c r="B13" s="553"/>
      <c r="C13" s="553"/>
      <c r="D13" s="29"/>
      <c r="E13" s="29"/>
      <c r="F13" s="30" t="s">
        <v>155</v>
      </c>
    </row>
  </sheetData>
  <sheetProtection selectLockedCells="1" selectUnlockedCells="1"/>
  <mergeCells count="4">
    <mergeCell ref="C1:F1"/>
    <mergeCell ref="D2:F2"/>
    <mergeCell ref="A13:C13"/>
    <mergeCell ref="A3:F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0" zoomScaleNormal="70" workbookViewId="0" topLeftCell="A1">
      <selection activeCell="D16" sqref="D16"/>
    </sheetView>
  </sheetViews>
  <sheetFormatPr defaultColWidth="9.25390625" defaultRowHeight="12.75"/>
  <cols>
    <col min="1" max="1" width="21.875" style="0" customWidth="1"/>
    <col min="2" max="2" width="30.50390625" style="0" customWidth="1"/>
    <col min="3" max="3" width="42.125" style="0" customWidth="1"/>
    <col min="4" max="4" width="15.125" style="0" customWidth="1"/>
    <col min="5" max="5" width="20.25390625" style="0" customWidth="1"/>
    <col min="6" max="6" width="1.25" style="0" customWidth="1"/>
    <col min="7" max="7" width="0.5" style="0" customWidth="1"/>
    <col min="8" max="8" width="1.25" style="0" customWidth="1"/>
  </cols>
  <sheetData>
    <row r="2" spans="3:6" ht="36.75" customHeight="1">
      <c r="C2" s="545" t="s">
        <v>607</v>
      </c>
      <c r="D2" s="545"/>
      <c r="E2" s="545"/>
      <c r="F2" s="545"/>
    </row>
    <row r="3" spans="1:7" ht="125.25" customHeight="1">
      <c r="A3" s="1"/>
      <c r="B3" s="1"/>
      <c r="D3" s="542" t="s">
        <v>608</v>
      </c>
      <c r="E3" s="542"/>
      <c r="F3" s="542"/>
      <c r="G3" s="2"/>
    </row>
    <row r="4" spans="1:6" ht="25.5" customHeight="1">
      <c r="A4" s="552" t="s">
        <v>609</v>
      </c>
      <c r="B4" s="552"/>
      <c r="C4" s="552"/>
      <c r="D4" s="552"/>
      <c r="E4" s="552"/>
      <c r="F4" s="552"/>
    </row>
    <row r="5" spans="1:6" ht="21.75" customHeight="1">
      <c r="A5" s="552"/>
      <c r="B5" s="552"/>
      <c r="C5" s="552"/>
      <c r="D5" s="552"/>
      <c r="E5" s="552"/>
      <c r="F5" s="552"/>
    </row>
    <row r="6" spans="1:6" ht="17.25">
      <c r="A6" s="3"/>
      <c r="B6" s="3"/>
      <c r="C6" s="3"/>
      <c r="D6" s="3"/>
      <c r="E6" s="3"/>
      <c r="F6" s="3"/>
    </row>
    <row r="7" spans="1:6" ht="17.25">
      <c r="A7" s="3"/>
      <c r="B7" s="3"/>
      <c r="C7" s="3"/>
      <c r="D7" s="3"/>
      <c r="E7" s="3"/>
      <c r="F7" s="3"/>
    </row>
    <row r="8" spans="1:6" ht="39" customHeight="1">
      <c r="A8" s="555" t="s">
        <v>610</v>
      </c>
      <c r="B8" s="555"/>
      <c r="C8" s="555"/>
      <c r="D8" s="555"/>
      <c r="E8" s="555"/>
      <c r="F8" s="555"/>
    </row>
    <row r="9" spans="1:6" ht="18.75" customHeight="1">
      <c r="A9" s="555" t="s">
        <v>611</v>
      </c>
      <c r="B9" s="555"/>
      <c r="C9" s="555"/>
      <c r="D9" s="4">
        <v>15</v>
      </c>
      <c r="E9" s="5"/>
      <c r="F9" s="5"/>
    </row>
    <row r="10" spans="1:6" ht="18">
      <c r="A10" s="6" t="s">
        <v>612</v>
      </c>
      <c r="B10" s="554" t="s">
        <v>613</v>
      </c>
      <c r="C10" s="554"/>
      <c r="D10" s="7">
        <v>1</v>
      </c>
      <c r="E10" s="6"/>
      <c r="F10" s="6"/>
    </row>
    <row r="11" spans="1:6" ht="18">
      <c r="A11" s="6"/>
      <c r="B11" s="554" t="s">
        <v>614</v>
      </c>
      <c r="C11" s="554"/>
      <c r="D11" s="7">
        <v>12</v>
      </c>
      <c r="E11" s="6"/>
      <c r="F11" s="6"/>
    </row>
    <row r="12" spans="1:6" ht="18">
      <c r="A12" s="6"/>
      <c r="B12" s="8" t="s">
        <v>615</v>
      </c>
      <c r="C12" s="8"/>
      <c r="D12" s="7">
        <v>2</v>
      </c>
      <c r="E12" s="6"/>
      <c r="F12" s="6"/>
    </row>
    <row r="13" spans="1:6" ht="18.75" customHeight="1">
      <c r="A13" s="554" t="s">
        <v>616</v>
      </c>
      <c r="B13" s="554"/>
      <c r="C13" s="554"/>
      <c r="D13" s="7" t="s">
        <v>764</v>
      </c>
      <c r="E13" s="6"/>
      <c r="F13" s="6"/>
    </row>
    <row r="14" spans="1:6" ht="26.25" customHeight="1">
      <c r="A14" s="543" t="s">
        <v>617</v>
      </c>
      <c r="B14" s="543"/>
      <c r="C14" s="543"/>
      <c r="D14" s="7" t="s">
        <v>618</v>
      </c>
      <c r="E14" s="9"/>
      <c r="F14" s="9"/>
    </row>
    <row r="15" spans="1:6" ht="18">
      <c r="A15" s="6" t="s">
        <v>619</v>
      </c>
      <c r="B15" s="6"/>
      <c r="C15" s="6"/>
      <c r="D15" s="7" t="s">
        <v>763</v>
      </c>
      <c r="E15" s="9"/>
      <c r="F15" s="9"/>
    </row>
    <row r="16" spans="1:6" ht="18">
      <c r="A16" s="6" t="s">
        <v>620</v>
      </c>
      <c r="B16" s="6"/>
      <c r="C16" s="6"/>
      <c r="D16" s="7" t="s">
        <v>621</v>
      </c>
      <c r="E16" s="9"/>
      <c r="F16" s="9"/>
    </row>
    <row r="17" spans="1:6" ht="90.75" customHeight="1">
      <c r="A17" s="6"/>
      <c r="B17" s="6"/>
      <c r="C17" s="6"/>
      <c r="D17" s="7"/>
      <c r="E17" s="9"/>
      <c r="F17" s="9"/>
    </row>
    <row r="18" spans="1:5" ht="18">
      <c r="A18" s="8" t="s">
        <v>154</v>
      </c>
      <c r="B18" s="8"/>
      <c r="C18" s="6"/>
      <c r="D18" s="7"/>
      <c r="E18" s="6" t="s">
        <v>155</v>
      </c>
    </row>
    <row r="19" spans="1:6" ht="17.25">
      <c r="A19" s="10"/>
      <c r="B19" s="10"/>
      <c r="C19" s="10"/>
      <c r="D19" s="10"/>
      <c r="E19" s="10"/>
      <c r="F19" s="10"/>
    </row>
  </sheetData>
  <sheetProtection selectLockedCells="1" selectUnlockedCells="1"/>
  <mergeCells count="9">
    <mergeCell ref="A13:C13"/>
    <mergeCell ref="A14:C14"/>
    <mergeCell ref="A4:F5"/>
    <mergeCell ref="C2:F2"/>
    <mergeCell ref="D3:F3"/>
    <mergeCell ref="A8:F8"/>
    <mergeCell ref="A9:C9"/>
    <mergeCell ref="B10:C10"/>
    <mergeCell ref="B11:C1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Рабочий</cp:lastModifiedBy>
  <cp:lastPrinted>2023-03-30T11:12:00Z</cp:lastPrinted>
  <dcterms:created xsi:type="dcterms:W3CDTF">2021-03-02T05:34:32Z</dcterms:created>
  <dcterms:modified xsi:type="dcterms:W3CDTF">2023-03-30T11:12:05Z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852A82A592B040C1B0E54569095DFF91</vt:lpwstr>
  </property>
</Properties>
</file>