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Рабочий\Desktop\58 сессия\"/>
    </mc:Choice>
  </mc:AlternateContent>
  <bookViews>
    <workbookView xWindow="150" yWindow="-200" windowWidth="15240" windowHeight="7590" activeTab="1"/>
  </bookViews>
  <sheets>
    <sheet name="Недвижимость" sheetId="13" r:id="rId1"/>
    <sheet name="Особо ценное" sheetId="2" r:id="rId2"/>
    <sheet name="МУП, МУ" sheetId="3" r:id="rId3"/>
    <sheet name="ЗУ " sheetId="8" r:id="rId4"/>
    <sheet name="акции, доли" sheetId="4" r:id="rId5"/>
    <sheet name="дороги " sheetId="9" r:id="rId6"/>
  </sheets>
  <externalReferences>
    <externalReference r:id="rId7"/>
  </externalReferences>
  <definedNames>
    <definedName name="_xlnm._FilterDatabase" localSheetId="5" hidden="1">'дороги '!$A$5:$R$205</definedName>
    <definedName name="_xlnm._FilterDatabase" localSheetId="3" hidden="1">'ЗУ '!$A$7:$Q$202</definedName>
    <definedName name="_xlnm._FilterDatabase" localSheetId="0" hidden="1">Недвижимость!$A$4:$P$51</definedName>
    <definedName name="_xlnm._FilterDatabase" localSheetId="1" hidden="1">'Особо ценное'!$A$30:$P$91</definedName>
    <definedName name="_xlnm.Print_Area" localSheetId="3">'ЗУ '!$A$1:$Q$203</definedName>
    <definedName name="_xlnm.Print_Area" localSheetId="2">'МУП, МУ'!$A$1:$O$20</definedName>
    <definedName name="_xlnm.Print_Area" localSheetId="1">'Особо ценное'!$A$31:$K$35</definedName>
  </definedNames>
  <calcPr calcId="162913"/>
</workbook>
</file>

<file path=xl/calcChain.xml><?xml version="1.0" encoding="utf-8"?>
<calcChain xmlns="http://schemas.openxmlformats.org/spreadsheetml/2006/main">
  <c r="I65" i="13" l="1"/>
  <c r="F90" i="2"/>
  <c r="I22" i="2" l="1"/>
  <c r="L61" i="13"/>
  <c r="I61" i="13"/>
  <c r="F22" i="2"/>
  <c r="G21" i="2"/>
  <c r="F84" i="2" l="1"/>
  <c r="J19" i="3" s="1"/>
  <c r="G83" i="2"/>
  <c r="G27" i="2"/>
  <c r="F37" i="2"/>
  <c r="G20" i="2" l="1"/>
  <c r="H20" i="2" s="1"/>
  <c r="F12" i="2"/>
  <c r="F13" i="2"/>
  <c r="I13" i="2"/>
  <c r="J19" i="13"/>
  <c r="J25" i="13"/>
  <c r="I138" i="9"/>
  <c r="G11" i="2"/>
  <c r="H11" i="2" s="1"/>
  <c r="A11" i="2"/>
  <c r="A15" i="2" s="1"/>
  <c r="A16" i="2" s="1"/>
  <c r="H21" i="2" l="1"/>
  <c r="I111" i="13" l="1"/>
  <c r="G9" i="2" l="1"/>
  <c r="H9" i="2" s="1"/>
  <c r="I51" i="13" l="1"/>
  <c r="I69" i="13"/>
  <c r="I202" i="9" l="1"/>
  <c r="A53" i="13" l="1"/>
  <c r="A54" i="13" s="1"/>
  <c r="A55" i="13" s="1"/>
  <c r="A56" i="13" s="1"/>
  <c r="A57" i="13" s="1"/>
  <c r="A58" i="13" s="1"/>
  <c r="A59" i="13" s="1"/>
  <c r="A60" i="13" s="1"/>
  <c r="I90" i="2" l="1"/>
  <c r="I96" i="13"/>
  <c r="I114" i="13" s="1"/>
  <c r="L114" i="13"/>
  <c r="I115" i="13" l="1"/>
  <c r="G89" i="2"/>
  <c r="I84" i="2" l="1"/>
  <c r="G60" i="2"/>
  <c r="H60" i="2" s="1"/>
  <c r="G59" i="2"/>
  <c r="H59" i="2" s="1"/>
  <c r="G58" i="2"/>
  <c r="H58" i="2" s="1"/>
  <c r="G57" i="2"/>
  <c r="H57" i="2" s="1"/>
  <c r="G56" i="2"/>
  <c r="H56" i="2" s="1"/>
  <c r="G55" i="2"/>
  <c r="H55" i="2" s="1"/>
  <c r="G18" i="2"/>
  <c r="I29" i="2" l="1"/>
  <c r="F29" i="2"/>
  <c r="H27" i="2"/>
  <c r="L51" i="13"/>
  <c r="G35" i="2" l="1"/>
  <c r="H35" i="2" s="1"/>
  <c r="G34" i="2"/>
  <c r="H34" i="2" s="1"/>
  <c r="J50" i="13" l="1"/>
  <c r="J49" i="13"/>
  <c r="J48" i="13" l="1"/>
  <c r="L65" i="13" l="1"/>
  <c r="K19" i="3" s="1"/>
  <c r="G33" i="2" l="1"/>
  <c r="H33" i="2" s="1"/>
  <c r="H10" i="2"/>
  <c r="G32" i="2"/>
  <c r="H32" i="2" s="1"/>
  <c r="G31" i="2"/>
  <c r="H31" i="2" s="1"/>
  <c r="F47" i="13" l="1"/>
  <c r="F63" i="13"/>
  <c r="F45" i="13"/>
  <c r="F60" i="13"/>
  <c r="F54" i="13"/>
  <c r="T204" i="9" l="1"/>
  <c r="U204" i="9"/>
  <c r="S204" i="9"/>
  <c r="G6" i="2" l="1"/>
  <c r="G19" i="2" l="1"/>
  <c r="J81" i="13" l="1"/>
  <c r="K81" i="13" s="1"/>
  <c r="J112" i="13"/>
  <c r="K112" i="13" s="1"/>
  <c r="J47" i="13"/>
  <c r="K47" i="13" s="1"/>
  <c r="J46" i="13"/>
  <c r="K46" i="13" s="1"/>
  <c r="J45" i="13"/>
  <c r="K45" i="13" s="1"/>
  <c r="J111" i="13"/>
  <c r="K111" i="13" s="1"/>
  <c r="J113" i="13"/>
  <c r="K113" i="13" s="1"/>
  <c r="J60" i="13"/>
  <c r="K60" i="13" s="1"/>
  <c r="J110" i="13"/>
  <c r="K110" i="13" s="1"/>
  <c r="J44" i="13"/>
  <c r="K44" i="13" s="1"/>
  <c r="J43" i="13"/>
  <c r="K43" i="13" s="1"/>
  <c r="J42" i="13"/>
  <c r="K42" i="13" s="1"/>
  <c r="J109" i="13"/>
  <c r="K109" i="13" s="1"/>
  <c r="J108" i="13"/>
  <c r="K108" i="13" s="1"/>
  <c r="J59" i="13"/>
  <c r="K59" i="13" s="1"/>
  <c r="J58" i="13"/>
  <c r="K58" i="13" s="1"/>
  <c r="J107" i="13"/>
  <c r="K107" i="13" s="1"/>
  <c r="J106" i="13"/>
  <c r="K106" i="13" s="1"/>
  <c r="J105" i="13"/>
  <c r="K105" i="13" s="1"/>
  <c r="J104" i="13"/>
  <c r="K104" i="13" s="1"/>
  <c r="J103" i="13"/>
  <c r="K103" i="13" s="1"/>
  <c r="J102" i="13"/>
  <c r="K102" i="13" s="1"/>
  <c r="J101" i="13"/>
  <c r="K101" i="13" s="1"/>
  <c r="J100" i="13"/>
  <c r="K100" i="13" s="1"/>
  <c r="J99" i="13"/>
  <c r="K99" i="13" s="1"/>
  <c r="J98" i="13"/>
  <c r="K98" i="13" s="1"/>
  <c r="J97" i="13"/>
  <c r="K97" i="13" s="1"/>
  <c r="J96" i="13"/>
  <c r="K96" i="13" s="1"/>
  <c r="J95" i="13"/>
  <c r="K95" i="13" s="1"/>
  <c r="J94" i="13"/>
  <c r="K94" i="13" s="1"/>
  <c r="J93" i="13"/>
  <c r="K93" i="13" s="1"/>
  <c r="J57" i="13"/>
  <c r="K57" i="13" s="1"/>
  <c r="J92" i="13"/>
  <c r="K92" i="13" s="1"/>
  <c r="J91" i="13"/>
  <c r="K91" i="13" s="1"/>
  <c r="J88" i="13"/>
  <c r="K88" i="13" s="1"/>
  <c r="J87" i="13"/>
  <c r="K87" i="13" s="1"/>
  <c r="J86" i="13"/>
  <c r="K86" i="13" s="1"/>
  <c r="J90" i="13"/>
  <c r="K90" i="13" s="1"/>
  <c r="J89" i="13"/>
  <c r="K89" i="13" s="1"/>
  <c r="J85" i="13"/>
  <c r="K85" i="13" s="1"/>
  <c r="J84" i="13"/>
  <c r="K84" i="13" s="1"/>
  <c r="J83" i="13"/>
  <c r="K83" i="13" s="1"/>
  <c r="J82" i="13"/>
  <c r="K82" i="13" s="1"/>
  <c r="N80" i="13"/>
  <c r="J80" i="13"/>
  <c r="K80" i="13" s="1"/>
  <c r="J77" i="13"/>
  <c r="K77" i="13" s="1"/>
  <c r="J76" i="13"/>
  <c r="K76" i="13" s="1"/>
  <c r="J79" i="13"/>
  <c r="K79" i="13" s="1"/>
  <c r="J78" i="13"/>
  <c r="K78" i="13" s="1"/>
  <c r="J75" i="13"/>
  <c r="K75" i="13" s="1"/>
  <c r="J73" i="13"/>
  <c r="K73" i="13" s="1"/>
  <c r="J71" i="13"/>
  <c r="K71" i="13" s="1"/>
  <c r="J56" i="13"/>
  <c r="K56" i="13" s="1"/>
  <c r="J70" i="13"/>
  <c r="K70" i="13" s="1"/>
  <c r="L69" i="13"/>
  <c r="J68" i="13"/>
  <c r="K68" i="13" s="1"/>
  <c r="J64" i="13"/>
  <c r="K64" i="13" s="1"/>
  <c r="J63" i="13"/>
  <c r="K63" i="13" s="1"/>
  <c r="J55" i="13"/>
  <c r="K55" i="13" s="1"/>
  <c r="J54" i="13"/>
  <c r="K54" i="13" s="1"/>
  <c r="J53" i="13"/>
  <c r="K53" i="13" s="1"/>
  <c r="J41" i="13"/>
  <c r="K41" i="13" s="1"/>
  <c r="J40" i="13"/>
  <c r="K40" i="13" s="1"/>
  <c r="J39" i="13"/>
  <c r="K39" i="13" s="1"/>
  <c r="J38" i="13"/>
  <c r="K38" i="13" s="1"/>
  <c r="J37" i="13"/>
  <c r="K37" i="13" s="1"/>
  <c r="J36" i="13"/>
  <c r="K36" i="13" s="1"/>
  <c r="J35" i="13"/>
  <c r="K35" i="13" s="1"/>
  <c r="J34" i="13"/>
  <c r="J33" i="13"/>
  <c r="K33" i="13" s="1"/>
  <c r="J32" i="13"/>
  <c r="K32" i="13" s="1"/>
  <c r="J31" i="13"/>
  <c r="K31" i="13" s="1"/>
  <c r="J30" i="13"/>
  <c r="K30" i="13" s="1"/>
  <c r="J29" i="13"/>
  <c r="K29" i="13" s="1"/>
  <c r="J28" i="13"/>
  <c r="K28" i="13" s="1"/>
  <c r="J27" i="13"/>
  <c r="K27" i="13" s="1"/>
  <c r="J26" i="13"/>
  <c r="K26" i="13" s="1"/>
  <c r="K25" i="13"/>
  <c r="J24" i="13"/>
  <c r="K24" i="13" s="1"/>
  <c r="J23" i="13"/>
  <c r="K23" i="13" s="1"/>
  <c r="J22" i="13"/>
  <c r="K22" i="13" s="1"/>
  <c r="J21" i="13"/>
  <c r="K21" i="13" s="1"/>
  <c r="J20" i="13"/>
  <c r="K20" i="13" s="1"/>
  <c r="K19" i="13"/>
  <c r="J18" i="13"/>
  <c r="K18" i="13" s="1"/>
  <c r="J17" i="13"/>
  <c r="K17" i="13" s="1"/>
  <c r="J16" i="13"/>
  <c r="K16" i="13" s="1"/>
  <c r="J15" i="13"/>
  <c r="K15" i="13" s="1"/>
  <c r="J14" i="13"/>
  <c r="K14" i="13" s="1"/>
  <c r="J13" i="13"/>
  <c r="K13" i="13" s="1"/>
  <c r="J12" i="13"/>
  <c r="K12" i="13" s="1"/>
  <c r="J11" i="13"/>
  <c r="K11" i="13" s="1"/>
  <c r="J10" i="13"/>
  <c r="K10" i="13" s="1"/>
  <c r="J9" i="13"/>
  <c r="K9" i="13" s="1"/>
  <c r="J8" i="13"/>
  <c r="K8" i="13" s="1"/>
  <c r="J7" i="13"/>
  <c r="K7" i="13" s="1"/>
  <c r="J6" i="13"/>
  <c r="K6" i="13" s="1"/>
  <c r="J5" i="13"/>
  <c r="K5" i="13" s="1"/>
  <c r="G8" i="2" l="1"/>
  <c r="H8" i="2" s="1"/>
  <c r="H78" i="9" l="1"/>
  <c r="I78" i="9" l="1"/>
  <c r="I204" i="9" s="1"/>
  <c r="J10" i="3"/>
  <c r="G7" i="2"/>
  <c r="H7" i="2" s="1"/>
  <c r="K10" i="3" l="1"/>
  <c r="H83" i="2"/>
  <c r="K202" i="9" l="1"/>
  <c r="H147" i="9"/>
  <c r="H138" i="9"/>
  <c r="K119" i="9"/>
  <c r="K56" i="9"/>
  <c r="K39" i="9"/>
  <c r="K26" i="9"/>
  <c r="K24" i="9"/>
  <c r="H204" i="9" l="1"/>
  <c r="G17" i="2"/>
  <c r="H17" i="2" s="1"/>
  <c r="G88" i="2" l="1"/>
  <c r="G87" i="2"/>
  <c r="G86" i="2"/>
  <c r="K15" i="3" l="1"/>
  <c r="J15" i="3" l="1"/>
  <c r="H6" i="2"/>
  <c r="A12" i="8" l="1"/>
  <c r="H89" i="2"/>
  <c r="H88" i="2"/>
  <c r="H87" i="2"/>
  <c r="H86" i="2"/>
  <c r="G81" i="2"/>
  <c r="H81" i="2" s="1"/>
  <c r="G80" i="2"/>
  <c r="H80" i="2" s="1"/>
  <c r="G79" i="2"/>
  <c r="H79" i="2" s="1"/>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82" i="2"/>
  <c r="H82"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I37" i="2"/>
  <c r="G36" i="2"/>
  <c r="H36" i="2" s="1"/>
  <c r="G28" i="2"/>
  <c r="H28" i="2" s="1"/>
  <c r="I25" i="2"/>
  <c r="K14" i="3" s="1"/>
  <c r="F25" i="2"/>
  <c r="F91" i="2" s="1"/>
  <c r="G24" i="2"/>
  <c r="H24" i="2" s="1"/>
  <c r="H19" i="2"/>
  <c r="G16" i="2"/>
  <c r="H16" i="2" s="1"/>
  <c r="G15" i="2"/>
  <c r="H15" i="2" s="1"/>
  <c r="A17" i="2"/>
  <c r="G5" i="2"/>
  <c r="H5" i="2" s="1"/>
  <c r="A18" i="2" l="1"/>
  <c r="A19" i="2" s="1"/>
  <c r="A20" i="2" s="1"/>
  <c r="A21" i="2" s="1"/>
  <c r="A24" i="2" s="1"/>
  <c r="A27" i="2" s="1"/>
  <c r="A28" i="2" s="1"/>
  <c r="A31" i="2" s="1"/>
  <c r="I91" i="2"/>
  <c r="J14" i="3"/>
  <c r="A32" i="2" l="1"/>
  <c r="A33" i="2" s="1"/>
  <c r="A34" i="2" s="1"/>
  <c r="A35" i="2" s="1"/>
  <c r="A36" i="2" s="1"/>
  <c r="A39" i="2" l="1"/>
  <c r="A40" i="2" s="1"/>
  <c r="A41" i="2" s="1"/>
  <c r="A42" i="2" s="1"/>
  <c r="A43" i="2" s="1"/>
  <c r="A44" i="2" s="1"/>
  <c r="A45" i="2" s="1"/>
  <c r="A46" i="2" l="1"/>
  <c r="A47" i="2" s="1"/>
  <c r="A48" i="2" s="1"/>
  <c r="A49" i="2" s="1"/>
  <c r="A50" i="2" l="1"/>
  <c r="A51" i="2" s="1"/>
  <c r="A52" i="2" s="1"/>
  <c r="A53" i="2" l="1"/>
  <c r="A54" i="2" s="1"/>
  <c r="A55" i="2" s="1"/>
  <c r="A56" i="2" s="1"/>
  <c r="A57" i="2" s="1"/>
  <c r="A58" i="2" s="1"/>
  <c r="A59" i="2" s="1"/>
  <c r="A60" i="2" s="1"/>
  <c r="A61" i="2" s="1"/>
  <c r="A62" i="2" l="1"/>
  <c r="A63" i="2" l="1"/>
  <c r="A64" i="2" s="1"/>
  <c r="A65" i="2" s="1"/>
  <c r="A66" i="2" s="1"/>
  <c r="A67" i="2" s="1"/>
  <c r="A68" i="2" s="1"/>
  <c r="A69" i="2" s="1"/>
  <c r="A70" i="2" s="1"/>
  <c r="A71" i="2" l="1"/>
  <c r="A72" i="2" s="1"/>
  <c r="A73" i="2" s="1"/>
  <c r="A74" i="2" s="1"/>
  <c r="A75" i="2" s="1"/>
  <c r="A76" i="2" s="1"/>
  <c r="A77" i="2" s="1"/>
  <c r="A78" i="2" s="1"/>
  <c r="A79" i="2" s="1"/>
  <c r="A80" i="2" s="1"/>
  <c r="A81" i="2" s="1"/>
  <c r="A82" i="2" s="1"/>
  <c r="A83" i="2" s="1"/>
  <c r="A86" i="2" s="1"/>
  <c r="A87" i="2" l="1"/>
  <c r="A88" i="2" s="1"/>
  <c r="A89" i="2" s="1"/>
  <c r="L115" i="13"/>
</calcChain>
</file>

<file path=xl/sharedStrings.xml><?xml version="1.0" encoding="utf-8"?>
<sst xmlns="http://schemas.openxmlformats.org/spreadsheetml/2006/main" count="3282" uniqueCount="1867">
  <si>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</si>
  <si>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</si>
  <si>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</si>
  <si>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</si>
  <si>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</si>
  <si>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</si>
  <si>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</si>
  <si>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</si>
  <si>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</si>
  <si>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</si>
  <si>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</si>
  <si>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</si>
  <si>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</si>
  <si>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</si>
  <si>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</si>
  <si>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</si>
  <si>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</si>
  <si>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</si>
  <si>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</si>
  <si>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</si>
  <si>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</si>
  <si>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</si>
  <si>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</si>
  <si>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</si>
  <si>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</si>
  <si>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</si>
  <si>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</si>
  <si>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</si>
  <si>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</si>
  <si>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</si>
  <si>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</si>
  <si>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</si>
  <si>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</si>
  <si>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</si>
  <si>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</si>
  <si>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</si>
  <si>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</si>
  <si>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</si>
  <si>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</si>
  <si>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</si>
  <si>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</si>
  <si>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</si>
  <si>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</si>
  <si>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</si>
  <si>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</si>
  <si>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</si>
  <si>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</si>
  <si>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</si>
  <si>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</si>
  <si>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</si>
  <si>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</si>
  <si>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</si>
  <si>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</si>
  <si>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</si>
  <si>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</si>
  <si>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</si>
  <si>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</si>
  <si>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</si>
  <si>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</si>
  <si>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</si>
  <si>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</si>
  <si>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</si>
  <si>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</si>
  <si>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</si>
  <si>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</si>
  <si>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</si>
  <si>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</si>
  <si>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</si>
  <si>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</si>
  <si>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</si>
  <si>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</si>
  <si>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</si>
  <si>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</si>
  <si>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</si>
  <si>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</si>
  <si>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</si>
  <si>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</si>
  <si>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</si>
  <si>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</si>
  <si>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</si>
  <si>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</si>
  <si>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</si>
  <si>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</si>
  <si>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</si>
  <si>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</si>
  <si>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</si>
  <si>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</si>
  <si>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</si>
  <si>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</si>
  <si>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</si>
  <si>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</si>
  <si>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</si>
  <si>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</si>
  <si>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Центральная площадь</t>
  </si>
  <si>
    <t>решение Совета Нсп от 07.06.2011 г. № 170-17/2, акт инвентаризации от 30.05.2011 г. № 3</t>
  </si>
  <si>
    <t xml:space="preserve">Здание Котельной № 32 </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</si>
  <si>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</si>
  <si>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</si>
  <si>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</si>
  <si>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</si>
  <si>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</si>
  <si>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</si>
  <si>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</si>
  <si>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</si>
  <si>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</si>
  <si>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</si>
  <si>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</si>
  <si>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</si>
  <si>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</si>
  <si>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</si>
  <si>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</si>
  <si>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</si>
  <si>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</si>
  <si>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</si>
  <si>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</si>
  <si>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</si>
  <si>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</si>
  <si>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</si>
  <si>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</si>
  <si>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</si>
  <si>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</si>
  <si>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</si>
  <si>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</si>
  <si>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</si>
  <si>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</si>
  <si>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</si>
  <si>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</si>
  <si>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</si>
  <si>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</si>
  <si>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</si>
  <si>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</si>
  <si>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</si>
  <si>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</si>
  <si>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</si>
  <si>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</si>
  <si>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</si>
  <si>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</si>
  <si>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</si>
  <si>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</si>
  <si>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</si>
  <si>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</si>
  <si>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</si>
  <si>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решение Совета от 12.08.2010 г. № 82-9/2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</si>
  <si>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</si>
  <si>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</si>
  <si>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</si>
  <si>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</si>
  <si>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</si>
  <si>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</si>
  <si>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</si>
  <si>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</si>
  <si>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</si>
  <si>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</si>
  <si>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</si>
  <si>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</si>
  <si>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</si>
  <si>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</si>
  <si>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</si>
  <si>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</si>
  <si>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</si>
  <si>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</si>
  <si>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</si>
  <si>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</si>
  <si>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</si>
  <si>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</si>
  <si>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</si>
  <si>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</si>
  <si>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</si>
  <si>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</si>
  <si>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</si>
  <si>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</si>
  <si>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</si>
  <si>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</si>
  <si>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</si>
  <si>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</si>
  <si>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</si>
  <si>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</si>
  <si>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</si>
  <si>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</si>
  <si>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МУБК 07              МБУ "Культура" НСП</t>
  </si>
  <si>
    <t>Россия, Краснодарский край, Динской район, ст-ца Нововеличковская, ул. Красная, 44</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</si>
  <si>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</si>
  <si>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</si>
  <si>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</si>
  <si>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</si>
  <si>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</si>
  <si>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</si>
  <si>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</si>
  <si>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</si>
  <si>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</si>
  <si>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</si>
  <si>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</si>
  <si>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</si>
  <si>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</si>
  <si>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</si>
  <si>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</si>
  <si>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</si>
  <si>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</si>
  <si>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</si>
  <si>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353212 Краснодарский край, Динской район, ст. Нововеличковская, ул. Демьяна Бедного, 31</t>
  </si>
  <si>
    <t>353213 Краснодарский край, Динской район, ст. Воронцовская, ул. Пушкина, 20а</t>
  </si>
  <si>
    <t>353216 Краснодарский край, Динской район, пос. Найдорф, ул. Центральная, 9а</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</si>
  <si>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</si>
  <si>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</si>
  <si>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</si>
  <si>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</si>
  <si>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</si>
  <si>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</si>
  <si>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</si>
  <si>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</si>
  <si>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</si>
  <si>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</si>
  <si>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</si>
  <si>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</si>
  <si>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</si>
  <si>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</si>
  <si>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</si>
  <si>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</si>
  <si>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</si>
  <si>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</si>
  <si>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</si>
  <si>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</si>
  <si>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</si>
  <si>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Ограждение башни стадиона(водозабора) ул. Таманская, инв. № 0014</t>
  </si>
  <si>
    <t>Бытовка                            2 подъем,  инв. № 000000039</t>
  </si>
  <si>
    <t>Водоснабжение, колодец стадион,  инв. № 000000041</t>
  </si>
  <si>
    <t>Туалет,  инв. № 000000049</t>
  </si>
  <si>
    <t>Мощение территории водозабора                       2 подъем, инв. № 000000050</t>
  </si>
  <si>
    <t>Сети водоснабжения ул. Виноградная 1992 г., инв. № 0001</t>
  </si>
  <si>
    <t>Сети водопровода пос. Найдорф,  инв. № 0015</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</si>
  <si>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</si>
  <si>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</si>
  <si>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</si>
  <si>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</si>
  <si>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</si>
  <si>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</si>
  <si>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Теплотрасса 49 м, инв. № 000000370</t>
  </si>
  <si>
    <t>Производственная мастерская(в том числе), инв. № 000000365</t>
  </si>
  <si>
    <t>Здание Котельной № 37, инв. № 000000350</t>
  </si>
  <si>
    <t>Здание Котельной                           № 36, инв. № 000000389</t>
  </si>
  <si>
    <t>23:07:0101024:72</t>
  </si>
  <si>
    <t>23:07:0101024:74</t>
  </si>
  <si>
    <t>23:07:0101045:136</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</si>
  <si>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</si>
  <si>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</si>
  <si>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</si>
  <si>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</si>
  <si>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</si>
  <si>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</si>
  <si>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</si>
  <si>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</si>
  <si>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</si>
  <si>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</si>
  <si>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</si>
  <si>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</si>
  <si>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</si>
  <si>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</si>
  <si>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</si>
  <si>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</si>
  <si>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23:07:0101006:89</t>
  </si>
  <si>
    <t>23:07:0101042:252</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</si>
  <si>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</si>
  <si>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</si>
  <si>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</si>
  <si>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t>НЗ000002</t>
  </si>
  <si>
    <t>НЗ000027</t>
  </si>
  <si>
    <t>НЗ000028</t>
  </si>
  <si>
    <t>НЗ000031</t>
  </si>
  <si>
    <t>НЗ000036</t>
  </si>
  <si>
    <t>НЗ000037</t>
  </si>
  <si>
    <t>НЗ000038</t>
  </si>
  <si>
    <t>НЗ000039</t>
  </si>
  <si>
    <t>НЗ000040</t>
  </si>
  <si>
    <t>НЗ000042</t>
  </si>
  <si>
    <t>НЗ000043</t>
  </si>
  <si>
    <t>НЗ000044</t>
  </si>
  <si>
    <t>НЗ000045</t>
  </si>
  <si>
    <t>НЗ000046</t>
  </si>
  <si>
    <t>НЗ000052</t>
  </si>
  <si>
    <t>НЗ000053</t>
  </si>
  <si>
    <t>НЗ000061</t>
  </si>
  <si>
    <t>НЗ000062</t>
  </si>
  <si>
    <t>НЗ000065</t>
  </si>
  <si>
    <t>НЗ000081</t>
  </si>
  <si>
    <t>НЗ000086</t>
  </si>
  <si>
    <t>НЗ000090</t>
  </si>
  <si>
    <t>НЗ000091</t>
  </si>
  <si>
    <t>НЗ000094</t>
  </si>
  <si>
    <t>НЗ000098</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</si>
  <si>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</si>
  <si>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</si>
  <si>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</si>
  <si>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</si>
  <si>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</si>
  <si>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</si>
  <si>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</si>
  <si>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</si>
  <si>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</si>
  <si>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</si>
  <si>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</si>
  <si>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</si>
  <si>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</si>
  <si>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</si>
  <si>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</si>
  <si>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</si>
  <si>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</si>
  <si>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</si>
  <si>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</si>
  <si>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</si>
  <si>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</si>
  <si>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</si>
  <si>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</si>
  <si>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</si>
  <si>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</si>
  <si>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</si>
  <si>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</si>
  <si>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</si>
  <si>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</si>
  <si>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</si>
  <si>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</si>
  <si>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</si>
  <si>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</si>
  <si>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</si>
  <si>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</si>
  <si>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</si>
  <si>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</si>
  <si>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</si>
  <si>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</si>
  <si>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</si>
  <si>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</si>
  <si>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</si>
  <si>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</si>
  <si>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</si>
  <si>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</si>
  <si>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</si>
  <si>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</si>
  <si>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</si>
  <si>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</si>
  <si>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</si>
  <si>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</si>
  <si>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</si>
  <si>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</si>
  <si>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</si>
  <si>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</si>
  <si>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</si>
  <si>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</si>
  <si>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</si>
  <si>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</si>
  <si>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</si>
  <si>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</si>
  <si>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</si>
  <si>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</si>
  <si>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</si>
  <si>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</si>
  <si>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</si>
  <si>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</si>
  <si>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</si>
  <si>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</si>
  <si>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</si>
  <si>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</si>
  <si>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</si>
  <si>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</si>
  <si>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</si>
  <si>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</si>
  <si>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</si>
  <si>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</si>
  <si>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</si>
  <si>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</si>
  <si>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</si>
  <si>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</si>
  <si>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</si>
  <si>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</si>
  <si>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</si>
  <si>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</si>
  <si>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</si>
  <si>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</si>
  <si>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</si>
  <si>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</si>
  <si>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</si>
  <si>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</si>
  <si>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</si>
  <si>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</si>
  <si>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</si>
  <si>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</si>
  <si>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</si>
  <si>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</si>
  <si>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</si>
  <si>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</si>
  <si>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</si>
  <si>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</si>
  <si>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</si>
  <si>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</si>
  <si>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</si>
  <si>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</si>
  <si>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</si>
  <si>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</si>
  <si>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</si>
  <si>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</si>
  <si>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</si>
  <si>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</si>
  <si>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</si>
  <si>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</si>
  <si>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</si>
  <si>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</si>
  <si>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</si>
  <si>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</si>
  <si>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</si>
  <si>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</si>
  <si>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</si>
  <si>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</si>
  <si>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</si>
  <si>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</si>
  <si>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</si>
  <si>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</si>
  <si>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</si>
  <si>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</si>
  <si>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</si>
  <si>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</si>
  <si>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</si>
  <si>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</si>
  <si>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</si>
  <si>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</si>
  <si>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</si>
  <si>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</si>
  <si>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</si>
  <si>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</si>
  <si>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</si>
  <si>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</si>
  <si>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</si>
  <si>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</si>
  <si>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</si>
  <si>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</si>
  <si>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</si>
  <si>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</si>
  <si>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</si>
  <si>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</si>
  <si>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</si>
  <si>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</si>
  <si>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</si>
  <si>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</si>
  <si>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</si>
  <si>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</si>
  <si>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</si>
  <si>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</si>
  <si>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</si>
  <si>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</si>
  <si>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</si>
  <si>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</si>
  <si>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</si>
  <si>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</si>
  <si>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</si>
  <si>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</si>
  <si>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</si>
  <si>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</si>
  <si>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</si>
  <si>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</si>
  <si>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</si>
  <si>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</si>
  <si>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</si>
  <si>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</si>
  <si>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</si>
  <si>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</si>
  <si>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</si>
  <si>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</si>
  <si>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</si>
  <si>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</si>
  <si>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</si>
  <si>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</si>
  <si>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</si>
  <si>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</si>
  <si>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</si>
  <si>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</si>
  <si>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</si>
  <si>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</si>
  <si>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</si>
  <si>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</si>
  <si>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</si>
  <si>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</si>
  <si>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</si>
  <si>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</si>
  <si>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</si>
  <si>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</si>
  <si>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</si>
  <si>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</si>
  <si>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</si>
  <si>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</si>
  <si>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</si>
  <si>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</si>
  <si>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</si>
  <si>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</si>
  <si>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</si>
  <si>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</si>
  <si>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</si>
  <si>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</si>
  <si>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</si>
  <si>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</si>
  <si>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</si>
  <si>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</si>
  <si>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</si>
  <si>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</si>
  <si>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</si>
  <si>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</si>
  <si>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</si>
  <si>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</si>
  <si>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</si>
  <si>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</si>
  <si>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</si>
  <si>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</si>
  <si>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</si>
  <si>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</si>
  <si>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</si>
  <si>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</si>
  <si>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</si>
  <si>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</si>
  <si>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</si>
  <si>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</si>
  <si>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</si>
  <si>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</si>
  <si>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</si>
  <si>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</si>
  <si>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</si>
  <si>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</si>
  <si>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</si>
  <si>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</si>
  <si>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</si>
  <si>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</si>
  <si>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</si>
  <si>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</si>
  <si>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</si>
  <si>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</si>
  <si>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</si>
  <si>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</si>
  <si>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</si>
  <si>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</si>
  <si>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</si>
  <si>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</si>
  <si>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</si>
  <si>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</si>
  <si>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</si>
  <si>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</si>
  <si>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</si>
  <si>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</si>
  <si>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</si>
  <si>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</si>
  <si>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</si>
  <si>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</si>
  <si>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</si>
  <si>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</si>
  <si>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</si>
  <si>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</si>
  <si>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</si>
  <si>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</si>
  <si>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</si>
  <si>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</si>
  <si>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</si>
  <si>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</si>
  <si>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</si>
  <si>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</si>
  <si>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</si>
  <si>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</si>
  <si>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</si>
  <si>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</si>
  <si>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</si>
  <si>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</si>
  <si>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</si>
  <si>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</si>
  <si>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</si>
  <si>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</si>
  <si>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</si>
  <si>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</si>
  <si>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</si>
  <si>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</si>
  <si>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</si>
  <si>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</si>
  <si>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</si>
  <si>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</si>
  <si>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</si>
  <si>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</si>
  <si>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</si>
  <si>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</si>
  <si>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</si>
  <si>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</si>
  <si>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</si>
  <si>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</si>
  <si>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</si>
  <si>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</si>
  <si>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</si>
  <si>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</si>
  <si>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</si>
  <si>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</si>
  <si>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</si>
  <si>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</si>
  <si>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</si>
  <si>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</si>
  <si>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</si>
  <si>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</si>
  <si>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</si>
  <si>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</si>
  <si>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</si>
  <si>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</si>
  <si>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</si>
  <si>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</si>
  <si>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</si>
  <si>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</si>
  <si>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</si>
  <si>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</si>
  <si>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</si>
  <si>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</si>
  <si>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</si>
  <si>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</si>
  <si>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</si>
  <si>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</si>
  <si>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</si>
  <si>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</si>
  <si>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</si>
  <si>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</si>
  <si>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</si>
  <si>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</si>
  <si>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</si>
  <si>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</si>
  <si>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</si>
  <si>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</si>
  <si>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</si>
  <si>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</si>
  <si>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</si>
  <si>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</si>
  <si>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</si>
  <si>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</si>
  <si>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</si>
  <si>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</si>
  <si>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</si>
  <si>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</si>
  <si>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</si>
  <si>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</si>
  <si>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</si>
  <si>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</si>
  <si>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</si>
  <si>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</si>
  <si>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</si>
  <si>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</si>
  <si>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</si>
  <si>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</si>
  <si>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</si>
  <si>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</si>
  <si>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</si>
  <si>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</si>
  <si>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</si>
  <si>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</si>
  <si>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</si>
  <si>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</si>
  <si>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</si>
  <si>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</si>
  <si>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</si>
  <si>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</si>
  <si>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</si>
  <si>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</si>
  <si>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</si>
  <si>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</si>
  <si>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</si>
  <si>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</si>
  <si>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</si>
  <si>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</si>
  <si>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</si>
  <si>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</si>
  <si>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</si>
  <si>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</si>
  <si>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</si>
  <si>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</si>
  <si>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</si>
  <si>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</si>
  <si>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</si>
  <si>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</si>
  <si>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</si>
  <si>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</si>
  <si>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</si>
  <si>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</si>
  <si>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</si>
  <si>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</si>
  <si>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</si>
  <si>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</si>
  <si>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</si>
  <si>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</si>
  <si>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</si>
  <si>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</si>
  <si>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</si>
  <si>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</si>
  <si>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</si>
  <si>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</si>
  <si>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</si>
  <si>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</si>
  <si>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</si>
  <si>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</si>
  <si>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</si>
  <si>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</si>
  <si>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</si>
  <si>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</si>
  <si>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</si>
  <si>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</si>
  <si>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</si>
  <si>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</si>
  <si>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</si>
  <si>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</si>
  <si>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</si>
  <si>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</si>
  <si>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</si>
  <si>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</si>
  <si>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</si>
  <si>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</si>
  <si>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</si>
  <si>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</si>
  <si>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</si>
  <si>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</si>
  <si>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</si>
  <si>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</si>
  <si>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</si>
  <si>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</si>
  <si>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</si>
  <si>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</si>
  <si>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</si>
  <si>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</si>
  <si>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</si>
  <si>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</si>
  <si>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</si>
  <si>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</si>
  <si>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</si>
  <si>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</si>
  <si>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</si>
  <si>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</si>
  <si>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</si>
  <si>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</si>
  <si>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</si>
  <si>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</si>
  <si>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</si>
  <si>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</si>
  <si>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</si>
  <si>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</si>
  <si>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</si>
  <si>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</si>
  <si>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</si>
  <si>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</si>
  <si>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</si>
  <si>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</si>
  <si>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</si>
  <si>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</si>
  <si>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</si>
  <si>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</si>
  <si>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</si>
  <si>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</si>
  <si>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</si>
  <si>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</si>
  <si>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</si>
  <si>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</si>
  <si>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</si>
  <si>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</si>
  <si>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</si>
  <si>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</si>
  <si>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</si>
  <si>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</si>
  <si>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</si>
  <si>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</si>
  <si>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</si>
  <si>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</si>
  <si>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</si>
  <si>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</si>
  <si>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</si>
  <si>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</si>
  <si>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</si>
  <si>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</si>
  <si>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</si>
  <si>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</si>
  <si>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</si>
  <si>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</si>
  <si>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</si>
  <si>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</si>
  <si>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</si>
  <si>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</si>
  <si>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</si>
  <si>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</si>
  <si>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</si>
  <si>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</si>
  <si>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</si>
  <si>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</si>
  <si>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</si>
  <si>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</si>
  <si>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</si>
  <si>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</si>
  <si>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</si>
  <si>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</si>
  <si>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</si>
  <si>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</si>
  <si>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</si>
  <si>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</si>
  <si>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</si>
  <si>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</si>
  <si>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</si>
  <si>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</si>
  <si>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</si>
  <si>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</si>
  <si>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</si>
  <si>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</si>
  <si>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</si>
  <si>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</si>
  <si>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</si>
  <si>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</si>
  <si>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</si>
  <si>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</si>
  <si>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</si>
  <si>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</si>
  <si>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</si>
  <si>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</si>
  <si>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</si>
  <si>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</si>
  <si>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</si>
  <si>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</si>
  <si>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</si>
  <si>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</si>
  <si>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</si>
  <si>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</si>
  <si>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</si>
  <si>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</si>
  <si>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</si>
  <si>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</si>
  <si>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</si>
  <si>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</si>
  <si>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</si>
  <si>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</si>
  <si>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</si>
  <si>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</si>
  <si>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</si>
  <si>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</si>
  <si>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</si>
  <si>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</si>
  <si>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</si>
  <si>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</si>
  <si>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</si>
  <si>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</si>
  <si>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</si>
  <si>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</si>
  <si>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</si>
  <si>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</si>
  <si>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</si>
  <si>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</si>
  <si>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</si>
  <si>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</si>
  <si>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</si>
  <si>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</si>
  <si>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</si>
  <si>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</si>
  <si>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</si>
  <si>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</si>
  <si>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</si>
  <si>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</si>
  <si>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</si>
  <si>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</si>
  <si>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</si>
  <si>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</si>
  <si>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</si>
  <si>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</si>
  <si>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</si>
  <si>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</si>
  <si>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</si>
  <si>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</si>
  <si>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</si>
  <si>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</si>
  <si>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</si>
  <si>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</si>
  <si>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</si>
  <si>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</si>
  <si>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</si>
  <si>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</si>
  <si>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</si>
  <si>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</si>
  <si>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</si>
  <si>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</si>
  <si>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</si>
  <si>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</si>
  <si>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</si>
  <si>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</si>
  <si>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</si>
  <si>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</si>
  <si>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</si>
  <si>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</si>
  <si>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</si>
  <si>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</si>
  <si>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</si>
  <si>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</si>
  <si>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</si>
  <si>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</si>
  <si>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</si>
  <si>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</si>
  <si>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</si>
  <si>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</si>
  <si>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</si>
  <si>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</si>
  <si>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</si>
  <si>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</si>
  <si>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</si>
  <si>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</si>
  <si>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</si>
  <si>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</si>
  <si>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</si>
  <si>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</si>
  <si>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</si>
  <si>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</si>
  <si>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</si>
  <si>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</si>
  <si>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</si>
  <si>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</si>
  <si>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</si>
  <si>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</si>
  <si>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</si>
  <si>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</si>
  <si>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</si>
  <si>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</si>
  <si>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</si>
  <si>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</si>
  <si>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</si>
  <si>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</si>
  <si>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</si>
  <si>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</si>
  <si>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</si>
  <si>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</si>
  <si>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</si>
  <si>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</si>
  <si>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</si>
  <si>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</si>
  <si>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</si>
  <si>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</si>
  <si>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</si>
  <si>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</si>
  <si>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</si>
  <si>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</si>
  <si>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</si>
  <si>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</si>
  <si>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</si>
  <si>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</si>
  <si>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</si>
  <si>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</si>
  <si>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</si>
  <si>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</si>
  <si>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</si>
  <si>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</si>
  <si>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</si>
  <si>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</si>
  <si>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</si>
  <si>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</si>
  <si>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</si>
  <si>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</si>
  <si>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</si>
  <si>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</si>
  <si>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</si>
  <si>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</si>
  <si>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</si>
  <si>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</si>
  <si>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</si>
  <si>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</si>
  <si>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</si>
  <si>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</si>
  <si>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</si>
  <si>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</si>
  <si>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</si>
  <si>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</si>
  <si>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</si>
  <si>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</si>
  <si>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</si>
  <si>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</si>
  <si>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</si>
  <si>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</si>
  <si>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</si>
  <si>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</si>
  <si>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</si>
  <si>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</si>
  <si>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</si>
  <si>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</si>
  <si>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</si>
  <si>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</si>
  <si>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</si>
  <si>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</si>
  <si>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</si>
  <si>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</si>
  <si>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</si>
  <si>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</si>
  <si>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</si>
  <si>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</si>
  <si>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</si>
  <si>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</si>
  <si>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</si>
  <si>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</si>
  <si>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</si>
  <si>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</si>
  <si>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</si>
  <si>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</si>
  <si>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</si>
  <si>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</si>
  <si>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</si>
  <si>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</si>
  <si>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</si>
  <si>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</si>
  <si>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администрация НСП постоянное (бессрочное) пользование</t>
  </si>
  <si>
    <t>Постановление адм. НСП от 05.02.2016 № 71, св-во АА 958264 от 23.05.2016</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</si>
  <si>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</si>
  <si>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</si>
  <si>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</si>
  <si>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</si>
  <si>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</si>
  <si>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</si>
  <si>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</si>
  <si>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</si>
  <si>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</si>
  <si>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</si>
  <si>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Краснодарский край, Динской район, ст. Нововеличковская, ул. Красная, 53</t>
  </si>
  <si>
    <t>МУБК 07                              МБУ"Культура"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</si>
  <si>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</si>
  <si>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</si>
  <si>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</si>
  <si>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</si>
  <si>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</si>
  <si>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О0000246</t>
  </si>
  <si>
    <t>О0000247</t>
  </si>
  <si>
    <t>О0000248</t>
  </si>
  <si>
    <t>О0000249</t>
  </si>
  <si>
    <t>0000250</t>
  </si>
  <si>
    <t>0000251</t>
  </si>
  <si>
    <t>О0000256</t>
  </si>
  <si>
    <t>О0000264</t>
  </si>
  <si>
    <t>О0000265</t>
  </si>
  <si>
    <t>О0000278</t>
  </si>
  <si>
    <t>О0000279</t>
  </si>
  <si>
    <t>О0000282</t>
  </si>
  <si>
    <t>О0000283</t>
  </si>
  <si>
    <t>О0000287</t>
  </si>
  <si>
    <t>О0000288</t>
  </si>
  <si>
    <t>О0000289</t>
  </si>
  <si>
    <t>0000498</t>
  </si>
  <si>
    <t>0000499</t>
  </si>
  <si>
    <t>0000501</t>
  </si>
  <si>
    <t>0000502</t>
  </si>
  <si>
    <t>0000503</t>
  </si>
  <si>
    <t>0000504</t>
  </si>
  <si>
    <t>0000505</t>
  </si>
  <si>
    <t>0000506</t>
  </si>
  <si>
    <t>0000507</t>
  </si>
  <si>
    <t>0000508</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</si>
  <si>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</si>
  <si>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</si>
  <si>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</si>
  <si>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</si>
  <si>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</si>
  <si>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</si>
  <si>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</si>
  <si>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</si>
  <si>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</si>
  <si>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</si>
  <si>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</si>
  <si>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</si>
  <si>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</si>
  <si>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</si>
  <si>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</si>
  <si>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</si>
  <si>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</si>
  <si>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</si>
  <si>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</si>
  <si>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</si>
  <si>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</si>
  <si>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</si>
  <si>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</si>
  <si>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</si>
  <si>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</si>
  <si>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глубина 104 м</t>
  </si>
  <si>
    <t>глубина 210 м</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</si>
  <si>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</si>
  <si>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</si>
  <si>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</si>
  <si>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</si>
  <si>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</si>
  <si>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</si>
  <si>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</si>
  <si>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</si>
  <si>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</si>
  <si>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</si>
  <si>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</si>
  <si>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</si>
  <si>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</si>
  <si>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</si>
  <si>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</si>
  <si>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</si>
  <si>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</si>
  <si>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</si>
  <si>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</si>
  <si>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</si>
  <si>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</si>
  <si>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</si>
  <si>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</si>
  <si>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</si>
  <si>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</si>
  <si>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</si>
  <si>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</si>
  <si>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</si>
  <si>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</si>
  <si>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</si>
  <si>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</si>
  <si>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</si>
  <si>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</si>
  <si>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</si>
  <si>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</si>
  <si>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</si>
  <si>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</si>
  <si>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</si>
  <si>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</si>
  <si>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</si>
  <si>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</si>
  <si>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</si>
  <si>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</si>
  <si>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</si>
  <si>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</si>
  <si>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</si>
  <si>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</si>
  <si>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</si>
  <si>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</si>
  <si>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</si>
  <si>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</si>
  <si>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закон КК от 28.07.2006 г. № 1096-КЗ, акт приема-передачи от 13.10.2006, св-во о гос. регистрации от 12.09.2012 г. серия 23-АК № 775873, пост от 03.08.2012 № 501</t>
  </si>
  <si>
    <t>закон КК от 28.07.2006 г. № 1096-КЗ, акт приема-передачи от 13.10.2006, регистрационная запись 23:07:0000000:2892-23/031/2019-1 от 14.02.2019</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</si>
  <si>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</si>
  <si>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</si>
  <si>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</si>
  <si>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</si>
  <si>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</si>
  <si>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Магнитола шт. 1, инв.номер 110104404000079</t>
  </si>
  <si>
    <t>Системный блок (Action intel Core 2 Duo (3/1 Ghz)/500 Gb/OЗУ 2 Гб/1Gb Nvidia GTS250/DVD-RW,FDD), инв.номер 110104607000091</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</si>
  <si>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</si>
  <si>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</si>
  <si>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</si>
  <si>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</si>
  <si>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</si>
  <si>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</si>
  <si>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</si>
  <si>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</si>
  <si>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</si>
  <si>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</si>
  <si>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</si>
  <si>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</si>
  <si>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</si>
  <si>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</si>
  <si>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</si>
  <si>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</si>
  <si>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Искусственная ель "Среднерусская" 4 м, инв.номер 110106106000044</t>
  </si>
  <si>
    <t>Иное движимое имущество, закрепленное за бюджетным учреждением</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</si>
  <si>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</si>
  <si>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</si>
  <si>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</si>
  <si>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</si>
  <si>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</si>
  <si>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</si>
  <si>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</si>
  <si>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</si>
  <si>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</si>
  <si>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</si>
  <si>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</si>
  <si>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</si>
  <si>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</si>
  <si>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</si>
  <si>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</si>
  <si>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</si>
  <si>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</si>
  <si>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</si>
  <si>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</si>
  <si>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</si>
  <si>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</si>
  <si>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</si>
  <si>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</si>
  <si>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</si>
  <si>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</si>
  <si>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</si>
  <si>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</si>
  <si>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</si>
  <si>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</si>
  <si>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</si>
  <si>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</si>
  <si>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</si>
  <si>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</si>
  <si>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</si>
  <si>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</si>
  <si>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</si>
  <si>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</si>
  <si>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</si>
  <si>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</si>
  <si>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</si>
  <si>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</si>
  <si>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</si>
  <si>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</si>
  <si>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</si>
  <si>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</si>
  <si>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</si>
  <si>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</si>
  <si>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</si>
  <si>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</si>
  <si>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</si>
  <si>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</si>
  <si>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</si>
  <si>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</si>
  <si>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</si>
  <si>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</si>
  <si>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</si>
  <si>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</si>
  <si>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</si>
  <si>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</si>
  <si>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</si>
  <si>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</si>
  <si>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</si>
  <si>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</si>
  <si>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</si>
  <si>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</si>
  <si>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</si>
  <si>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</si>
  <si>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</si>
  <si>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</si>
  <si>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</si>
  <si>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</si>
  <si>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</si>
  <si>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</si>
  <si>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</si>
  <si>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</si>
  <si>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23:07:0101045:134</t>
  </si>
  <si>
    <t>23:07:0101048:179</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</si>
  <si>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</si>
  <si>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</si>
  <si>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</si>
  <si>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</si>
  <si>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</si>
  <si>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</si>
  <si>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</si>
  <si>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</si>
  <si>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</si>
  <si>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</si>
  <si>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</si>
  <si>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</si>
  <si>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</si>
  <si>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</si>
  <si>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</si>
  <si>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</si>
  <si>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</si>
  <si>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</si>
  <si>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</si>
  <si>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</si>
  <si>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</si>
  <si>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</si>
  <si>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</si>
  <si>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</si>
  <si>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</si>
  <si>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</si>
  <si>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</si>
  <si>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</si>
  <si>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</si>
  <si>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</si>
  <si>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</si>
  <si>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</si>
  <si>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</si>
  <si>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</si>
  <si>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</si>
  <si>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</si>
  <si>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</si>
  <si>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</si>
  <si>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</si>
  <si>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</si>
  <si>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</si>
  <si>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</si>
  <si>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</si>
  <si>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</si>
  <si>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</si>
  <si>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</si>
  <si>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</si>
  <si>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</si>
  <si>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</si>
  <si>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</si>
  <si>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</si>
  <si>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</si>
  <si>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</si>
  <si>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</si>
  <si>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</si>
  <si>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</si>
  <si>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</si>
  <si>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</si>
  <si>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</si>
  <si>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</si>
  <si>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</si>
  <si>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</si>
  <si>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</si>
  <si>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</si>
  <si>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</si>
  <si>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</si>
  <si>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</si>
  <si>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</si>
  <si>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</si>
  <si>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</si>
  <si>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</si>
  <si>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</si>
  <si>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</si>
  <si>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</si>
  <si>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</si>
  <si>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</si>
  <si>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</si>
  <si>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</si>
  <si>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</si>
  <si>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</si>
  <si>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</si>
  <si>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</si>
  <si>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</si>
  <si>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</si>
  <si>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</si>
  <si>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</si>
  <si>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</si>
  <si>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</si>
  <si>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t xml:space="preserve">Дом Культуры                                                            ст. Воронцовской, инв. № 410112000000001                 </t>
  </si>
  <si>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</si>
  <si>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</si>
  <si>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</si>
  <si>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</si>
  <si>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</si>
  <si>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</si>
  <si>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</si>
  <si>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</si>
  <si>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</si>
  <si>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</si>
  <si>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</si>
  <si>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</si>
  <si>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</si>
  <si>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</si>
  <si>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</si>
  <si>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</si>
  <si>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</si>
  <si>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</si>
  <si>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автобус для маршрутных перевозок ГАЗ – 322132, год выпуска 2002, регистрационный знак С546ЕТ, идентификационный номер ХТН32213220286502, модель двигателя 40630А, номер двигателя 23105070, кузов номер 32210020119921, цвет кузова снежно белый, мощность двигателя 72,1 кВт, тип двигателя бензиновый</t>
  </si>
  <si>
    <t>акт приема-передачи муниципального имущества закрепляемого НСП ДР за адм НСП ДР по состоянию на 01.01.2008 от 26.01.2008 г. ,                     постановление адм НСП ДР от 27.03.2020 № 61</t>
  </si>
  <si>
    <t>0000006</t>
  </si>
  <si>
    <t>Земельный участок, вид разрешенного использования - для размещения административных зданий</t>
  </si>
  <si>
    <t>НЗ000146</t>
  </si>
  <si>
    <t>Земельный участок, вид разрешенного использования - обеспечение занятий спортом в помещениях</t>
  </si>
  <si>
    <t>Краснодарский край, Российская Федерация, Динской муниципальный район, Нововеличковское сельское поселение, ст. Нововеличковская, ул. Бежко, 11/1</t>
  </si>
  <si>
    <t>23:07:0101045:284</t>
  </si>
  <si>
    <t>НЗ000147</t>
  </si>
  <si>
    <t>Краснодарский край, Динской район, поселок Дальний, улица Центральная, 2Б</t>
  </si>
  <si>
    <t>23:07:1201001:148</t>
  </si>
  <si>
    <t>6 232 783,2</t>
  </si>
  <si>
    <t>Решение Совета МО Др от 28.05.2014г. № 613-55/2, акт приема-передачи от 04.06.2014, Постановление адм. НСП от 23.07.2014 №298, выдел ЗУ из Бежко, 11Б, регистрационная запись № 23:07:0101045:284-23/031/2020-1 от 02.03.2020</t>
  </si>
  <si>
    <t>Постановление администрации муниципального образования Динской район от 18.03.2020 № 391, регистрационная запись 23:07:1201001:148-23/031/2020-1 от 01.04.2020</t>
  </si>
  <si>
    <t>Решение Совета МО Др от 28.05.2014г. № 613-55/2, акт приема-передачи от 04.06.2014, Постановление адм. НСП от 23.07.2014 №298, выдел ЗУ - Бежко, 11/1, регистрационная запись № 23-23-31/053/2014-141 от 01.07.2014</t>
  </si>
  <si>
    <t>НЗ000148</t>
  </si>
  <si>
    <t>Автомобильная дорога Нововеличковская-Воронцовская, протяженность-1220м: асфальтобетон-0,485 км, черный гравий-0,735 км</t>
  </si>
  <si>
    <t>дорожное полотно - протяженность гравий 0,804 км, асфальтобетон 3,015 км, грунт 0,578 км</t>
  </si>
  <si>
    <t>Краснодарский край, Динской район, ст-ца Нововеличковская, ул. Красная, 55г</t>
  </si>
  <si>
    <t>Площадка для остановки, 2шт (40 м)</t>
  </si>
  <si>
    <t>23:07:0000000:3809</t>
  </si>
  <si>
    <t>23:07:0101009:107</t>
  </si>
  <si>
    <t>353212, Краснодарский край, Динской район, ст. Нововеличковская, ул. Южная, 1</t>
  </si>
  <si>
    <t xml:space="preserve">353212, Краснодарский край, Динской район, ст. Нововеличковская, ул. Красная, 55 </t>
  </si>
  <si>
    <t>23:07:0101045:162</t>
  </si>
  <si>
    <t>35 233 801,04</t>
  </si>
  <si>
    <t>23:07:0102009:120</t>
  </si>
  <si>
    <t>323 017,95</t>
  </si>
  <si>
    <t>23:07:0102009:121</t>
  </si>
  <si>
    <t>19 368,47</t>
  </si>
  <si>
    <t>Земельный участок, вид разрешенного использования - коммунальное обслуживание</t>
  </si>
  <si>
    <t>Краснодарский край, Динской муниципальный район, Нововеличковское сельское поселение, ст. Воронцовская, ул. Пушкина, 19А</t>
  </si>
  <si>
    <t>НЗ000149</t>
  </si>
  <si>
    <t>Земельный участок, вид разрешенного использования - для эксплуатации дома культуры, под иными объектами специального назначения</t>
  </si>
  <si>
    <t xml:space="preserve">Краснодарский край, Динской район, ст. Нововеличковская, ул. Красная, 55 </t>
  </si>
  <si>
    <t>23:07:0101045:149</t>
  </si>
  <si>
    <t>п. 3 ст. 3.1 Федерального закона 137-ФЗ от 25.01.2001, выписка из реестра муниципальной собтвенности № 1803 от 17.08.2020,  регистрационная запись 23:07:0101045:149-23/247/2020-1 от 25.08.2020,               постановление адм НСП ДР 165 от 31.08.2020</t>
  </si>
  <si>
    <t>Решение Совета МОДР от 05.08.2020 № 698-76/3, акт приема-передачи от 17.08.2020, регистрационная запись 23:07:0102009:121-23/247/2020-3 от 28.08.2020,                                                                        пост адм НСП ДР 151 от 19.08.2020</t>
  </si>
  <si>
    <t>решение Совета МОДР от 05.08.2020 № 698-76/3, акт приема-передачи от 17.08.2020, регистрационная запись 23:07:0102009:120-23/247/2020-3 от 28.08.2020,                                           пост адм НСП ДР 151 от 19.08.2020</t>
  </si>
  <si>
    <t>закон КК от 28.07.2006 г. № 1096-КЗ, закон КК от 04.05.2018 г. № 3784-КЗ, акт приема-передачи от 13.10.2006, Регистрационная запись 23:07:0000000:3809-23/247/2020-1 от 30.08.2020</t>
  </si>
  <si>
    <t>23:07:0101045:595</t>
  </si>
  <si>
    <t>23:07:0104000:2015</t>
  </si>
  <si>
    <t>23:07:0101024:446</t>
  </si>
  <si>
    <t>23:07:0101009:420</t>
  </si>
  <si>
    <t>23:07:0104000:2014</t>
  </si>
  <si>
    <t>23:07:0000000:3821</t>
  </si>
  <si>
    <t>закон КК от 28.07.2006 г. № 1096-КЗ, акт приема-передачи от 13.10.2006, регистрационная запись 23:07:0101045:595-23/247/2020-1 от 14.09.2020</t>
  </si>
  <si>
    <t>закон КК от 28.07.2006 г. № 1096-КЗ, акт приема-передачи от 13.10.2006, регистрационная запись 23:07:0101009:420-23/247/2020-1 от 10.09.2020</t>
  </si>
  <si>
    <t>закон КК от 28.07.2006 г. № 1096-КЗ, акт приема-передачи от 13.10.2006, регистрационная запись 23:07:0104000:2014-23/247/2020-1 от 13.09.2020</t>
  </si>
  <si>
    <t>23:07:0101009:421</t>
  </si>
  <si>
    <t>закон КК от 28.07.2006 г. № 1096-КЗ, акт приема-передачи от 13.10.2006, регистрационная запись 23:07:0104000:2015-23/247/2020-1 от 14.09.2020</t>
  </si>
  <si>
    <t>23:07:0104000:2016</t>
  </si>
  <si>
    <t>23:07:0104000:2017</t>
  </si>
  <si>
    <t>постановление № 65 от 01.04.2010 (Опер.управл ОДА НСП)</t>
  </si>
  <si>
    <t xml:space="preserve">закон КК от 28.07.2006 г. № 1096-КЗ, акт приема-передачи от 13.10.2006, регистрационная запись № 23:07:0000000:3821-23/247/2020-1 от 21.09.2020 </t>
  </si>
  <si>
    <t>закон КК от 28.07.2006 г. № 1096-КЗ, акт приема-передачи от 13.10.2006, регистрационная запись 23:07:0104000:2016-23/247/2020-1 от 24.09.2020</t>
  </si>
  <si>
    <t>закон КК от 28.07.2006 г. № 1096-КЗ, акт приема-передачи от 13.10.2006, регистрационная запись 23:07:0101024:446-23/247/2020-1 от 25.09.2020</t>
  </si>
  <si>
    <t>закон КК от 28.07.2006 г. № 1096-КЗ, акт приема-передачи от 13.10.2006, регистрационная запись 23:07:0101009:421-23/247/2020-1 от 24.09.2020</t>
  </si>
  <si>
    <t>закон КК от 28.07.2006 г. № 1096-КЗ, акт приема-передачи от 13.10.2006, регистрационная запись 23:07:0104000:2017-23/247/2020-1 от 29.09.2020</t>
  </si>
  <si>
    <t>Здание нежилое, здание хлораторной 1992 г.постройки, инв. № 0100</t>
  </si>
  <si>
    <t>Здание нежилое, 1992 г.постройки инв. № 0099</t>
  </si>
  <si>
    <t>Здание нежилое, здание насосной, 1992 г.постройки, инв. № 0028</t>
  </si>
  <si>
    <t>Здание нежилое, 1983 г.постройки, инв. № 000000038</t>
  </si>
  <si>
    <t>Сооружение, Башня водонапорная (Рожновского)           6469, инв. № 0097, 1982 год постройки</t>
  </si>
  <si>
    <t>Сооружение, Башня водонапорная (Рожновского)                  2751, инв. № 0096, 1961 год постройки</t>
  </si>
  <si>
    <t>Сооружение, Башня водонапорная (Рожновского)           21049, инв. № 0094, 1982 год постройки</t>
  </si>
  <si>
    <t>Краснодарский край, Динской район, ст. Нововеличковская, ул. Таманская, 1в</t>
  </si>
  <si>
    <t>Сооружение, хоз.питьевое назначение, Артезианская скважина № 5028,  инв. № 000000305, 1975 год постройки</t>
  </si>
  <si>
    <t>Здание нежилое, инв. № 0009, 1981 г.постройки</t>
  </si>
  <si>
    <t>Сооружение, Башня водонапорная (Рожновского)           1153, инв. № 0010, 1982 год постройки</t>
  </si>
  <si>
    <t>Сооружение, Артезианская скважина № 2297, инв. № 0006, 1968 год постройки</t>
  </si>
  <si>
    <t>Краснодарский край, Динской район, ст. Нововеличковская, парк</t>
  </si>
  <si>
    <t>Водопровод, 1968 года постройки,  инв. № 0004</t>
  </si>
  <si>
    <t>Наружная сеть водопровода, 1961 года постройки,  инв. № 0113</t>
  </si>
  <si>
    <t xml:space="preserve">35321, Краснодарский край, Динской район, 
ст. Воронцовская 
</t>
  </si>
  <si>
    <t>Водопровод, 1995 года постройки,  инв. № 0117</t>
  </si>
  <si>
    <t>Водопровод, 1995 года постройки,  инв. № 0129</t>
  </si>
  <si>
    <t>Сооружение, Артезианская скважина в поле                 № 7613  поле 1 подъем,  инв. № 000000059, 1991 год постройки</t>
  </si>
  <si>
    <t>Краснодарский край, Динской район, Нововеличковское сельское поселение, 1270 м к юго-западу от ст. Нововеличковская</t>
  </si>
  <si>
    <t>Сооружение, Артезианская скважина в поле № 7612 поле 1 подъем,  инв. № 000000060, 1992 год постройки</t>
  </si>
  <si>
    <t>Краснодарский край, Динской район, Нововеличковское сельское поселение, 1150 м к юго-западу от ст. Нововеличковская</t>
  </si>
  <si>
    <t>Сооружение, Артезианская скважина в поле № 7615 поле 1 подъем,  инв. № 000000061, 1992 год постройки</t>
  </si>
  <si>
    <t>Сооружение, Артезианская скважина в поле № 7614 поле 1 подъем,  инв. № 000000062, 1992 год постройки</t>
  </si>
  <si>
    <t>Сооружение, Артезианская скважина в поле № 7611 поле 1 подъем,  инв. № 000000063, 1992 год постройки</t>
  </si>
  <si>
    <t>Сооружение, Артезианская скважина 6469 ст.Воронцовской,  инв. № 000000064, 1982 год постройки</t>
  </si>
  <si>
    <t>Краснодарский край, Динской район, ст.Воронцовская</t>
  </si>
  <si>
    <t>Сооружение, Артезианская скважина № 2751 ст.Воронцовской,  инв. № 000000065, 1961 год постройки</t>
  </si>
  <si>
    <t>Краснодарский край, Динской район, ст.Воронцовская, ул. Колхозная, 13б</t>
  </si>
  <si>
    <t>Сооружение, Артезианская скважина № 21049 пос.Найдорф (холодильник),  инв. № 000000066, 1982 год постройки</t>
  </si>
  <si>
    <t>Краснодарский край, Динской район, пос. Найдорф, пер. Земляничный, 4</t>
  </si>
  <si>
    <t>Сооружение, Артезианская скважина 1153 (мощностью 500 куб.м./сут.), инв. № 000000306, 1981 год постройки</t>
  </si>
  <si>
    <t>Краснодарский край, Динской район, пос. Найдорф, ул. Земляничная, 21</t>
  </si>
  <si>
    <t>Теплотрасса котельной № 34, инв. № 000000359</t>
  </si>
  <si>
    <t>2591 м</t>
  </si>
  <si>
    <t>353212 Краснодарский край, Динской район, ст. Нововеличковская</t>
  </si>
  <si>
    <t>Россия, Краснодарский край, Динской район, ст. Нововеличковская, ул. Братская, 10г</t>
  </si>
  <si>
    <t>Здание нежилое, Блочно-модульная котельная</t>
  </si>
  <si>
    <t>российская Федерация,  Краснодарский край, Динской район,                                         ст. Воронцовская,                                             ул. Пушкина, 19А</t>
  </si>
  <si>
    <t>НЗ000150</t>
  </si>
  <si>
    <t>Земельный участок, коммунальное обслуживание</t>
  </si>
  <si>
    <t>Краснодарский край, Динской район, ст. Нововеличковская, ул. Братская, 10Г</t>
  </si>
  <si>
    <t>23:07:0101045:282</t>
  </si>
  <si>
    <t>регистрационная запись 23:07:0101045:282-23/031/2020-1 от 20.01.2020</t>
  </si>
  <si>
    <t>23:07:0000000:3877</t>
  </si>
  <si>
    <t>23:07:0101032:545</t>
  </si>
  <si>
    <t>23:07:0000000:3871</t>
  </si>
  <si>
    <t>закон КК от 28.07.2006 г. № 1096-КЗ, акт приема-передачи от 13.10.2006, регистрационная запись 23:07:0000000:3871-23/247/2020-1 от 06.11.2020</t>
  </si>
  <si>
    <t>23:07:0000000:3878</t>
  </si>
  <si>
    <t>23:07:0000000:3869</t>
  </si>
  <si>
    <t>закон КК от 28.07.2006 г. № 1096-КЗ, акт приема-передачи от 13.10.2006, регистрационная запись 23:07:0000000:3869-23/247/2020-1 от 05.11.2020</t>
  </si>
  <si>
    <t>23:07:0000000:3872</t>
  </si>
  <si>
    <t>закон КК от 28.07.2006 г. № 1096-КЗ, акт приема-передачи от 13.10.2006, регистрационная запись 23:07:0000000:3872-23/247/2020-1 от 10.11.2020</t>
  </si>
  <si>
    <t>Договор пожертвования от 29.09.2020, акт приема-передачи от 29.09.2020, Постановление от 29.09.2020 № 194</t>
  </si>
  <si>
    <t>Садовый трактор – газонокосилка с сиденьем husqvarna tс – 138, производитель двигателя Briggs &amp; Stratton, модель двигателя Husqvarna Series, номинальная мощность на рабочих оборотах 8,6 кВт @ 2600 об./мин, генератор 5&amp;3 A, напряжение/емкость аккумулятора 12 В/14 А-ч, тип топлива – бензин, объем топливного бака 5,7 л</t>
  </si>
  <si>
    <t>закон КК от 28.07.2006 г. № 1096-КЗ, акт приема-передачи от 13.10.2006, регистрационная запись 23:07:0000000:3877-23/247/2020-1 от 20.11.2020</t>
  </si>
  <si>
    <t>закон КК от 28.07.2006 г. № 1096-КЗ, акт приема-передачи от 13.10.2006, регистрационная запись 23:07:0101032:545-23/247/2020-1 от 23.11.2020</t>
  </si>
  <si>
    <t>закон КК от 28.07.2006 г. № 1096-КЗ, акт приема-передачи от 13.10.2006, регистрационная запись 23:07:0000000:3878-23/247/2020-1 от 23.11.2020</t>
  </si>
  <si>
    <t xml:space="preserve">Здание нежилое, здание хлораторной, 1992 г.постройки, в том числе:                       </t>
  </si>
  <si>
    <t>Ограждение территории водозабора+ворота</t>
  </si>
  <si>
    <t>Сооружение, резервуар, 1992 г.постройки ,  инв. № 00026</t>
  </si>
  <si>
    <t xml:space="preserve">Сооружение, резервуар, 1992 г.постройки ,  инв. № 00027 </t>
  </si>
  <si>
    <t>Здание нежилое, инв. № 0003, 1968 г.постройки, в том числе:</t>
  </si>
  <si>
    <t>Водопровод, 1981 года постройки,  инв. № 0002</t>
  </si>
  <si>
    <t>Договор безвозмездного пользования недвиж. имуществом № 4 от 23.12.2019 (01.01.20-31.12.29) Казачество</t>
  </si>
  <si>
    <t>Договор аренды № 1 от 09.01.2019 (01.01.19-30.11.19) АО "Почта России" (УФПС КК - филиал ФГУП "Почта России"), Договор безвозмездного пользования недвиж. имуществом № 3 от 23.12.2019 (01.01.20-31.12.24) Казачество</t>
  </si>
  <si>
    <t>01.01.2019, 23.12.2019</t>
  </si>
  <si>
    <t>08.01.2018, 23.12.2019</t>
  </si>
  <si>
    <t>МК от 04.08.2020, регистрационная запись 23:07:0101045:162-23/247/2020-2 от 11.08.2020,                                    пост адм НСП ДР 150 от 19.08.2020</t>
  </si>
  <si>
    <t>Решение Совета НСП № 78-21/4 от 21.09.2020 (Опер. Управл)</t>
  </si>
  <si>
    <t>искусственное дорожное сооружение, для обеспечения движения транспортных средств, пешеходов, животных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</si>
  <si>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Таманская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</si>
  <si>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Шевченко через реку Понура»</t>
  </si>
  <si>
    <t>0000641</t>
  </si>
  <si>
    <t>гравий</t>
  </si>
  <si>
    <t>асфальт</t>
  </si>
  <si>
    <t>грунт</t>
  </si>
  <si>
    <t>23:07:0101006:95</t>
  </si>
  <si>
    <t>23:07:0101026:129</t>
  </si>
  <si>
    <t>353212, Краснодарский край, Динской район, ст. Нововеличковская ул. Садовая, 1Б</t>
  </si>
  <si>
    <t>О0000643</t>
  </si>
  <si>
    <t>Стойка поворотная, инв. Номер 410138000000004</t>
  </si>
  <si>
    <t>постановление АНСП от 01.03.2021 г. № 64</t>
  </si>
  <si>
    <t>О0000644</t>
  </si>
  <si>
    <t>Стойка поворотная, инв. Номер 410138000000005</t>
  </si>
  <si>
    <t>0000642</t>
  </si>
  <si>
    <t>Памятный знак "Труженикам тыла. Детям войны"</t>
  </si>
  <si>
    <t>Краснодарский край, Динской район, ст. Нововеличковская, ул. Красная, 55</t>
  </si>
  <si>
    <t>ПБП церковвь                          пост. адм от 27.06.1994 № 550-П, св-во от 04.09.2008 серия 23-АЕ № 152120</t>
  </si>
  <si>
    <t>ПБП МУП ЖКХ Нововеличковской                                         Постановление администрации НСП от 20.09.2018 № 213</t>
  </si>
  <si>
    <t>ПБП МУП ЖКХ Нововеличковской      постановление от 27.09.2018 № 222</t>
  </si>
  <si>
    <t>ПБП МУП ЖКХ Нововеличковской                                  постановление администрации НСП от 20.09.2018 № 213</t>
  </si>
  <si>
    <t>ПБП МБУ "Культура" постановление от 01.02.18 № 24, регистрационная запись от 08.02.2018 № 23:07:0102008:50-23/031/2018-1</t>
  </si>
  <si>
    <t>ПБП администрация Постановление от 21.04.2015 № 195</t>
  </si>
  <si>
    <t>ПБП администрация           постановление от 04.04.2016 № 175</t>
  </si>
  <si>
    <t>ПБП администрация</t>
  </si>
  <si>
    <t>ПБП ОДА НСП                  постановление от 29.22.2018 № 331</t>
  </si>
  <si>
    <t>О0000645</t>
  </si>
  <si>
    <t>пъедестал для награждения "Матрешка"</t>
  </si>
  <si>
    <t>0000646</t>
  </si>
  <si>
    <t>ШЕВРОЛЕ НИВА 212300-55, регистрационный знак Р875МВ193, тип ТС легковой универсал, категория В/М1, год выпуска 2018, модель, № двигателя 2123 0964932, кузов                                  № Х9L212300K0677545, цвет кузова светло-серебристый металлик, мощность двигателя, л.с. (кВт) 79,6 (58,5), разрешенная максимальная масса, кг 1860, масса без нагрузки, кг 1410</t>
  </si>
  <si>
    <t>договор купли-продажи автомобиля с пробегом от 12.02.2021, ТН от 02.03.2021 № КаП0001342, Постановление от 30.03.2021 № 87</t>
  </si>
  <si>
    <t>Дом Культуры</t>
  </si>
  <si>
    <t>НЗ000151</t>
  </si>
  <si>
    <t>Краснодарский край, Динской район, ст. Нововеличковская, ул. Бежко, 11В</t>
  </si>
  <si>
    <t>23:07:0101045:267</t>
  </si>
  <si>
    <t>133 645</t>
  </si>
  <si>
    <t>Постановление администрации МО ДР от 30.07.2021 № 1251, регистрационная запись 23:07:0101045:267-23/247/2021-8 от 20.08.2021</t>
  </si>
  <si>
    <t>НЗ000152</t>
  </si>
  <si>
    <t>РФ, Краснодарский край, Динской муниципальный район, Нововеличковское селькое поселение, ст. Воронцовская, ул. Пушкина, земельный участок 20В</t>
  </si>
  <si>
    <t>44 487,65</t>
  </si>
  <si>
    <t>Постановление администрации МО ДР от 20.08.2021 № 1410, регистрационная запись 23:07:0102008:406-23/247/2021-1 от 02.09.2021</t>
  </si>
  <si>
    <t>НЗ000153</t>
  </si>
  <si>
    <t>Земельный участок, парки культуры и отдыха</t>
  </si>
  <si>
    <t>РФ, Краснодарский край, Динской муниципальный район, Нововеличковское селькое поселение, ст. Нововеличковская, ул. Красная, земельный участок 28А</t>
  </si>
  <si>
    <t>23:07:0000000:4055</t>
  </si>
  <si>
    <t>495 494,35</t>
  </si>
  <si>
    <t>Постановление администрации МО ДР от 07.09.2021 № 1514, регистрационная запись 23:07:0000000:4055-23/247/2021-1 от 15.09.2021</t>
  </si>
  <si>
    <t>Здание нежилое, 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</si>
  <si>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постановление № 501  от 03.08.2012 (Опер управл 23:07:0101045:137-23/031/2017-1  от 17.11.2017)                              Договор БП № 3 от 20.10.2017 (ГАУ КК "МФЦ КК"</t>
  </si>
  <si>
    <t>Многофункциональная комплексная спортивно-игровая площадка с зоной воркаута в пос. Найдорф</t>
  </si>
  <si>
    <t>353216, РФ, Краснодарский край, Динской район, пос. Найдорф, ул. Красная, 21В</t>
  </si>
  <si>
    <t>решение Совета НСП от 28.09.2021 № 143-36/4</t>
  </si>
  <si>
    <t>НС0000010</t>
  </si>
  <si>
    <t>НС0000030</t>
  </si>
  <si>
    <t>НС0000050</t>
  </si>
  <si>
    <t>НС0000060</t>
  </si>
  <si>
    <t>НС0000070</t>
  </si>
  <si>
    <t>НС0000022</t>
  </si>
  <si>
    <t>НС0000001</t>
  </si>
  <si>
    <t>НС0000016</t>
  </si>
  <si>
    <t>НЗ0000002</t>
  </si>
  <si>
    <t>НС0000017</t>
  </si>
  <si>
    <t>НС0000018</t>
  </si>
  <si>
    <t>НС0000025</t>
  </si>
  <si>
    <t>НС0000026</t>
  </si>
  <si>
    <t>НС0000003</t>
  </si>
  <si>
    <t>НС0000004</t>
  </si>
  <si>
    <t>НС0000005</t>
  </si>
  <si>
    <t>НС0000006</t>
  </si>
  <si>
    <t>НС0000007</t>
  </si>
  <si>
    <t>Н0000008</t>
  </si>
  <si>
    <t>НС0000009</t>
  </si>
  <si>
    <t>Н0000011</t>
  </si>
  <si>
    <t>НС0000012</t>
  </si>
  <si>
    <t>НС0000013</t>
  </si>
  <si>
    <t>НС0000014</t>
  </si>
  <si>
    <t>НС0000015</t>
  </si>
  <si>
    <t>НС0000024</t>
  </si>
  <si>
    <t>НС0000023</t>
  </si>
  <si>
    <t>НЗ0000027</t>
  </si>
  <si>
    <t>НЗ0000028</t>
  </si>
  <si>
    <t>НС0000029</t>
  </si>
  <si>
    <t>НЗ0000031</t>
  </si>
  <si>
    <t>НС0000019</t>
  </si>
  <si>
    <t>НС0000020</t>
  </si>
  <si>
    <t>НС0000021</t>
  </si>
  <si>
    <t>НС0000032</t>
  </si>
  <si>
    <t>НС0000033</t>
  </si>
  <si>
    <t>НС0000034</t>
  </si>
  <si>
    <t>НС0000035</t>
  </si>
  <si>
    <t>НС0000104</t>
  </si>
  <si>
    <t>НС0000105</t>
  </si>
  <si>
    <t>НЗ0000106</t>
  </si>
  <si>
    <t>НС0000085</t>
  </si>
  <si>
    <t>НЗ0000086</t>
  </si>
  <si>
    <t>НС0000088</t>
  </si>
  <si>
    <t>НЗ0000098</t>
  </si>
  <si>
    <t>НС0000101</t>
  </si>
  <si>
    <t>НЗ0000102</t>
  </si>
  <si>
    <t>НЗ0000108</t>
  </si>
  <si>
    <t>НС0000093</t>
  </si>
  <si>
    <t>НЗ0000036</t>
  </si>
  <si>
    <t>НЗ0000037</t>
  </si>
  <si>
    <t>НЗ0000038</t>
  </si>
  <si>
    <t>НЗ0000042</t>
  </si>
  <si>
    <t>НЗ0000065</t>
  </si>
  <si>
    <t>НЗ0000081</t>
  </si>
  <si>
    <t>НС0000082</t>
  </si>
  <si>
    <t>НЗ0000091</t>
  </si>
  <si>
    <t>НЗ0000039</t>
  </si>
  <si>
    <t>НЗ0000040</t>
  </si>
  <si>
    <t>НС0000041</t>
  </si>
  <si>
    <t>НЗ0000043</t>
  </si>
  <si>
    <t>НЗ0000044</t>
  </si>
  <si>
    <t>НЗ0000045</t>
  </si>
  <si>
    <t>НЗ0000046</t>
  </si>
  <si>
    <t>НС0000047</t>
  </si>
  <si>
    <t>НС0000051</t>
  </si>
  <si>
    <t xml:space="preserve">НС0000048    </t>
  </si>
  <si>
    <t>НС0000049</t>
  </si>
  <si>
    <t>НЗ0000052</t>
  </si>
  <si>
    <t>НЗ0000053</t>
  </si>
  <si>
    <t>НС0000054</t>
  </si>
  <si>
    <t>НС0000055</t>
  </si>
  <si>
    <t>НС0000056</t>
  </si>
  <si>
    <t>НС0000057</t>
  </si>
  <si>
    <t>НЗ0000061</t>
  </si>
  <si>
    <t>НЗ0000062</t>
  </si>
  <si>
    <t>НС0000058</t>
  </si>
  <si>
    <t>НС0000059</t>
  </si>
  <si>
    <t>НС0000063</t>
  </si>
  <si>
    <t>НС0000064</t>
  </si>
  <si>
    <t>НС0000066</t>
  </si>
  <si>
    <t>НС0000067</t>
  </si>
  <si>
    <t>НС0000068</t>
  </si>
  <si>
    <t>НС0000069</t>
  </si>
  <si>
    <t>НС0000071</t>
  </si>
  <si>
    <t>НС0000072</t>
  </si>
  <si>
    <t>НС0000073</t>
  </si>
  <si>
    <t>НС0000074</t>
  </si>
  <si>
    <t>НС0000075</t>
  </si>
  <si>
    <t>НС0000076</t>
  </si>
  <si>
    <t>НС0000077</t>
  </si>
  <si>
    <t>НС0000078</t>
  </si>
  <si>
    <t>НС0000079</t>
  </si>
  <si>
    <t>НС0000080</t>
  </si>
  <si>
    <t>НС0000083</t>
  </si>
  <si>
    <t>НС0000084</t>
  </si>
  <si>
    <t>НЗ0000090</t>
  </si>
  <si>
    <t>НЗ0000094</t>
  </si>
  <si>
    <t>НЗ0000107</t>
  </si>
  <si>
    <t>НС0000109</t>
  </si>
  <si>
    <t>Воркаут площадка</t>
  </si>
  <si>
    <t>РФ, Краснодарский край, Динской район, ст. Нововеличковская, ул. Красная, 55Г</t>
  </si>
  <si>
    <t>пост. адм НСП от 27.12.2021 № 395, акт приемки выполненных работ № 1 от 30.11.2021</t>
  </si>
  <si>
    <t>НС0000110</t>
  </si>
  <si>
    <t>Детская игровая площадка</t>
  </si>
  <si>
    <t>пост. адм НСП от 27.12.2021 № 395, акт приемки выполненных работ № 2 от 21.12.2021</t>
  </si>
  <si>
    <t>Земельный участок, благоустройство территории (братская могила "Скорбящая мать")</t>
  </si>
  <si>
    <t>НЗ000154</t>
  </si>
  <si>
    <t>23:07:0102008:91</t>
  </si>
  <si>
    <t>257 079,85</t>
  </si>
  <si>
    <t>Договор безвозмездной передачи ЗУ от 25.10.2021, решение Совета НСП от 28.10.2021 № 147-37/4, регистрационная запись 23:07:0102008:91-23/247/2021-3 от 02.12.2021</t>
  </si>
  <si>
    <t>О0000647</t>
  </si>
  <si>
    <t>О0000648</t>
  </si>
  <si>
    <t>ворота футбольные переносные 5х2 м (1 пара)</t>
  </si>
  <si>
    <t>Краснодарский край, Динской район, ст. Нововеличковская, ул. Красная, 40Б</t>
  </si>
  <si>
    <t>Разметчик футбольного поля TANO "латексного типа"</t>
  </si>
  <si>
    <t>постановление АНСП от 08.12.2021 № 364, Товарная накладная Э66 от 01.11.2021</t>
  </si>
  <si>
    <t>23:07:0102008:406</t>
  </si>
  <si>
    <t>ПБП МБУ Культура постановление от 05.07.21 № 188</t>
  </si>
  <si>
    <t>Решение Совета НСП ДР от 28.01.2021 № 111-27/4, постановление адм НСП от 10.02.2021 № 38 "О реорганизации МБУ...", Договор о присоединении от 10.02.2021; постановления от 01.07.2021 № 181, № 182 о передаче имущества; ЗАВЕРШЕНИЕ РЕОРГАНИЗАЦИИ 30.09.2021 г.</t>
  </si>
  <si>
    <t>Свидетельство о гос.регистрации 23-АЛ №151956 от 15.10.2012</t>
  </si>
  <si>
    <t>постановление администрации от 01.07.2021 № 182</t>
  </si>
  <si>
    <t>Мульт. Функц. Устройство (МФУ) CANON MF 3110 шт. 1, инв.номер 410124000000005</t>
  </si>
  <si>
    <t>Магнитола, инв.номер 410124000000006</t>
  </si>
  <si>
    <t>Принтер Canon LBP, инв.номер 410124000000015</t>
  </si>
  <si>
    <t>Сплит система, инв.номер 410124000000013</t>
  </si>
  <si>
    <t>Стеллаж Б-800, инв.номер 410126000000002</t>
  </si>
  <si>
    <t>Стол компьютерный, инв.номер 410126000000003</t>
  </si>
  <si>
    <t>Стол письменный (4шт), инв.номер 410126000000005</t>
  </si>
  <si>
    <t>Стол письменный (2шт), инв.номер 410126000000004</t>
  </si>
  <si>
    <t>Столы письменные 2шт, инв.номер 410126000000006</t>
  </si>
  <si>
    <t>Стулья  шт. 15, инв.номер 410126000000007</t>
  </si>
  <si>
    <t>Тумба ТВ Горка, инв.номер 410126000000008</t>
  </si>
  <si>
    <t>Фотоаппарат Samsung S 860+карта памяти, инв.номер 4000000000000001</t>
  </si>
  <si>
    <t>Цифровой фотоаппарат, инв.номер 410124000000014</t>
  </si>
  <si>
    <t>Шкаф металлический для документов 290111, инв.номер 410126000000009</t>
  </si>
  <si>
    <t>Системный блок (Action intel Core 2 Duo (3/1 Ghz)/500 Gb/OЗУ 2 Гб/1Gb Nvidia GTS250/DVD-RW,FDD), инв.номер 410124000000016</t>
  </si>
  <si>
    <t>Стол компьютерный, инв.номер 410126000000001</t>
  </si>
  <si>
    <t>Магнитола шт. 1, инв.номер 410124000000009</t>
  </si>
  <si>
    <t>МФУ Саnnоn МF 3228/принтер-копир-сканер/, инв.номер 410124000000012</t>
  </si>
  <si>
    <t>Обогреватель  шт. 2, инв.номер 410124000000003</t>
  </si>
  <si>
    <t>Краснодарский край, Динской район, ст. Воронцовская, ул. Пушкина, 20Б</t>
  </si>
  <si>
    <t>JBL SR*815P Активная двухполосная AC FON/монитор, инв.номер 510138000000011</t>
  </si>
  <si>
    <t>JBL SR*815P Активная двухполосная AC FON/монитор, инв.номер 510138000000010</t>
  </si>
  <si>
    <t>Гирлянда в ассортименте, инв.номер 410138000000026</t>
  </si>
  <si>
    <t>Видеокамера Sony DSR-VX 2200E, инв.номер 410134000000006</t>
  </si>
  <si>
    <t>Компьютер IntelCore i7 - 4770/GTX660, инв.номер 510134000000038</t>
  </si>
  <si>
    <t>Микшерный пульт Dynacord CMS 1000-3, инв.номер 510134000000003</t>
  </si>
  <si>
    <t>О0000649</t>
  </si>
  <si>
    <t>О0000650</t>
  </si>
  <si>
    <t>О0000651</t>
  </si>
  <si>
    <t>О0000652</t>
  </si>
  <si>
    <t>О0000653</t>
  </si>
  <si>
    <t>МУК 03</t>
  </si>
  <si>
    <t>Теплотрасса,                                                                       инв. № 000000352</t>
  </si>
  <si>
    <t>О0000654</t>
  </si>
  <si>
    <t>закон КК от 28.07.2006 г. № 1096-КЗ, акт приема-передачи от 13.10.2006, регистрационная запись 23:07:0102008:407-23/247/2022-1 от 16.02.2022</t>
  </si>
  <si>
    <t>23:07:0102008:407</t>
  </si>
  <si>
    <t>Сооружение, Башня водонапорная (5028), инв. № 0145, 1981 год постройки</t>
  </si>
  <si>
    <t>РФ, Краснодарский край, Динской район, ст. Воронцовская, ул. Красная, 6Б</t>
  </si>
  <si>
    <t>Краснодарский край Динской район ст.Нововеличкоская по ул. Городской, ул. Южной, ул. Короткой до пересечения с ул. Красной</t>
  </si>
  <si>
    <t>Площадка для стоянок и остановок автомобилей, 2 шт</t>
  </si>
  <si>
    <t>НЗ000155</t>
  </si>
  <si>
    <t>Земельный участок, вид разрешенного использования - Для индивидуального жилищного строительства</t>
  </si>
  <si>
    <t>Краснодарский край, Российская Федерация, Краснодарский край, Динской район, Нововеличковское сельское поселение</t>
  </si>
  <si>
    <t>23:07:0104000:2374</t>
  </si>
  <si>
    <t>регистрационная запись № 23:07:0104000:2374-23/247/2022-3 от 26.01.2022, ст. 56 ФЗ от 13.07.2015 № 218-ФЗ "О гос. регистрации недижимости"</t>
  </si>
  <si>
    <t>НЗ000156</t>
  </si>
  <si>
    <t>Земельный участок, вид разрешенного использования - Для индивидуальной жилой застройки</t>
  </si>
  <si>
    <t>23:07:0104000:2360</t>
  </si>
  <si>
    <t>регистрационная запись № 23:07:0104000:2360-23/247/2022-4
от 26.01.2022, ст. 56 ФЗ от 13.07.2015 № 218-ФЗ "О гос. регистрации недижимости"</t>
  </si>
  <si>
    <t>НЗ000157</t>
  </si>
  <si>
    <t>23:07:0104000:2346</t>
  </si>
  <si>
    <t>регистрационная запись № 23:07:0104000:2346-23/247/2022-3
от 26.01.2022, ст. 56 ФЗ от 13.07.2015 № 218-ФЗ "О гос. регистрации недижимости"</t>
  </si>
  <si>
    <t>НЗ000158</t>
  </si>
  <si>
    <t>23:07:0104000:2376</t>
  </si>
  <si>
    <t>регистрационная запись № 23:07:0104000:2376-23/247/2022-3
от 26.01.2022, ст. 56 ФЗ от 13.07.2015 № 218-ФЗ "О гос. регистрации недижимости"</t>
  </si>
  <si>
    <t>НЗ000159</t>
  </si>
  <si>
    <t>23:07:0104000:2361</t>
  </si>
  <si>
    <t>регистрационная запись № 23:07:0104000:2361-23/247/2022-3
от 25.01.2022, ст. 56 ФЗ от 13.07.2015 № 218-ФЗ "О гос. регистрации недижимости"</t>
  </si>
  <si>
    <t>НЗ000160</t>
  </si>
  <si>
    <t>23:07:0104000:2363</t>
  </si>
  <si>
    <t>регистрационная запись № 23:07:0104000:2363-23/247/2022-3
от 26.01.2022, ст. 56 ФЗ от 13.07.2015 № 218-ФЗ "О гос. регистрации недижимости"</t>
  </si>
  <si>
    <t>НЗ000161</t>
  </si>
  <si>
    <t>23:07:0104000:2365</t>
  </si>
  <si>
    <t>регистрационная запись № 23:07:0104000:2365-23/247/2022-3
от 25.01.2022, ст. 56 ФЗ от 13.07.2015 № 218-ФЗ "О гос. регистрации недижимости"</t>
  </si>
  <si>
    <t>НЗ000162</t>
  </si>
  <si>
    <t>23:07:0104000:2359</t>
  </si>
  <si>
    <t>регистрационная запись № 23:07:0104000:2359-23/247/2022-3
от 25.01.2022, ст. 56 ФЗ от 13.07.2015 № 218-ФЗ "О гос. регистрации недижимости"</t>
  </si>
  <si>
    <t>НЗ000163</t>
  </si>
  <si>
    <t>23:07:0104000:2345</t>
  </si>
  <si>
    <t>регистрационная запись № 23:07:0104000:2345-23/247/2022-3
от 25.01.2022, ст. 56 ФЗ от 13.07.2015 № 218-ФЗ "О гос. регистрации недижимости"</t>
  </si>
  <si>
    <t>НЗ000164</t>
  </si>
  <si>
    <t>23:07:0104000:2377</t>
  </si>
  <si>
    <t>регистрационная запись № 23:07:0104000:2377-23/247/2022-3
от 25.01.2022, ст. 56 ФЗ от 13.07.2015 № 218-ФЗ "О гос. регистрации недижимости"</t>
  </si>
  <si>
    <t>НЗ000165</t>
  </si>
  <si>
    <t>23:07:0104000:2368</t>
  </si>
  <si>
    <t>регистрационная запись № 23:07:0104000:2368-23/247/2022-3
от 25.01.2022, ст. 56 ФЗ от 13.07.2015 № 218-ФЗ "О гос. регистрации недижимости"</t>
  </si>
  <si>
    <t>НЗ000166</t>
  </si>
  <si>
    <t>23:07:0104000:2347</t>
  </si>
  <si>
    <t>регистрационная запись № 23:07:0104000:2347-23/247/2022-3
от 26.01.2022, ст. 56 ФЗ от 13.07.2015 № 218-ФЗ "О гос. регистрации недижимости"</t>
  </si>
  <si>
    <t>НЗ000167</t>
  </si>
  <si>
    <t>23:07:0104000:2352</t>
  </si>
  <si>
    <t>регистрационная запись № 23:07:0104000:2352-23/247/2022-3
от 26.01.2022, ст. 56 ФЗ от 13.07.2015 № 218-ФЗ "О гос. регистрации недижимости"</t>
  </si>
  <si>
    <t>НЗ000168</t>
  </si>
  <si>
    <t>23:07:0104000:2357</t>
  </si>
  <si>
    <t>регистрационная запись № 23:07:0104000:2357-23/247/2022-3
от 26.01.2022, ст. 56 ФЗ от 13.07.2015 № 218-ФЗ "О гос. регистрации недижимости"</t>
  </si>
  <si>
    <t>НЗ000169</t>
  </si>
  <si>
    <t>23:07:0104000:2358</t>
  </si>
  <si>
    <t>регистрационная запись № 23:07:0104000:2358-23/247/2022-3
от 26.01.2022, ст. 56 ФЗ от 13.07.2015 № 218-ФЗ "О гос. регистрации недижимости"</t>
  </si>
  <si>
    <t>НЗ000170</t>
  </si>
  <si>
    <t>23:07:0104000:2350</t>
  </si>
  <si>
    <t>регистрационная запись № 23:07:0104000:2350-23/247/2022-3
от 26.01.2022, ст. 56 ФЗ от 13.07.2015 № 218-ФЗ "О гос. регистрации недижимости"</t>
  </si>
  <si>
    <t>НЗ000171</t>
  </si>
  <si>
    <t>23:07:0104000:2373</t>
  </si>
  <si>
    <t>регистрационная запись № 23:07:0104000:2373-23/247/2022-3
от 28.01.2022, ст. 56 ФЗ от 13.07.2015 № 218-ФЗ "О гос. регистрации недижимости"</t>
  </si>
  <si>
    <t>НЗ000172</t>
  </si>
  <si>
    <t>23:07:0104000:2342</t>
  </si>
  <si>
    <t>регистрационная запись № 23:07:0104000:2342-23/247/2022-3
от 26.01.2022, ст. 56 ФЗ от 13.07.2015 № 218-ФЗ "О гос. регистрации недижимости"</t>
  </si>
  <si>
    <t>НЗ000173</t>
  </si>
  <si>
    <t>23:07:0104000:2349</t>
  </si>
  <si>
    <t>регистрационная запись № 23:07:0104000:2349-23/247/2022-3
от 26.01.2022, ст. 56 ФЗ от 13.07.2015 № 218-ФЗ "О гос. регистрации недижимости"</t>
  </si>
  <si>
    <t>НЗ000174</t>
  </si>
  <si>
    <t>23:07:0104000:2353</t>
  </si>
  <si>
    <t>регистрационная запись № 23:07:0104000:2353-23/247/2022-3
от 26.01.2022, ст. 56 ФЗ от 13.07.2015 № 218-ФЗ "О гос. регистрации недижимости"</t>
  </si>
  <si>
    <t>НЗ000175</t>
  </si>
  <si>
    <t>23:07:0104000:2364</t>
  </si>
  <si>
    <t>регистрационная запись № 23:07:0104000:2364-23/247/2022-3
от 24.01.2022, ст. 56 ФЗ от 13.07.2015 № 218-ФЗ "О гос. регистрации недижимости"</t>
  </si>
  <si>
    <t>НЗ000176</t>
  </si>
  <si>
    <t>23:07:0104000:2351</t>
  </si>
  <si>
    <t>регистрационная запись № 23:07:0104000:2351-23/247/2022-3
от 21.01.2022, ст. 56 ФЗ от 13.07.2015 № 218-ФЗ "О гос. регистрации недижимости"</t>
  </si>
  <si>
    <t>НЗ000177</t>
  </si>
  <si>
    <t>23:07:0104000:2354</t>
  </si>
  <si>
    <t>регистрационная запись № 23:07:0104000:2354-23/247/2022-3
от 21.01.2022, ст. 56 ФЗ от 13.07.2015 № 218-ФЗ "О гос. регистрации недижимости"</t>
  </si>
  <si>
    <t>НЗ000178</t>
  </si>
  <si>
    <t>23:07:0104000:2343</t>
  </si>
  <si>
    <t>регистрационная запись № 23:07:0104000:2343-23/247/2022-3
от 24.01.2022, ст. 56 ФЗ от 13.07.2015 № 218-ФЗ "О гос. регистрации недижимости"</t>
  </si>
  <si>
    <t>НЗ000179</t>
  </si>
  <si>
    <t>23:07:0104000:2362</t>
  </si>
  <si>
    <t>регистрационная запись № 23:07:0104000:2362-23/247/2022-3
от 25.01.2022, ст. 56 ФЗ от 13.07.2015 № 218-ФЗ "О гос. регистрации недижимости"</t>
  </si>
  <si>
    <t>НЗ000180</t>
  </si>
  <si>
    <t>23:07:0104000:2356</t>
  </si>
  <si>
    <t>регистрационная запись № 23:07:0104000:2356-23/247/2022-3
от 27.01.2022, ст. 56 ФЗ от 13.07.2015 № 218-ФЗ "О гос. регистрации недижимости"</t>
  </si>
  <si>
    <t>НЗ000181</t>
  </si>
  <si>
    <t>23:07:0104000:2348</t>
  </si>
  <si>
    <t>регистрационная запись № 23:07:0104000:2348-23/247/2022-3
от 27.01.2022, ст. 56 ФЗ от 13.07.2015 № 218-ФЗ "О гос. регистрации недижимости"</t>
  </si>
  <si>
    <t>НЗ000182</t>
  </si>
  <si>
    <t>23:07:0104000:2372</t>
  </si>
  <si>
    <t>регистрационная запись № 23:07:0104000:2372-23/247/2022-3
от 27.01.2022, ст. 56 ФЗ от 13.07.2015 № 218-ФЗ "О гос. регистрации недижимости"</t>
  </si>
  <si>
    <t>НЗ000183</t>
  </si>
  <si>
    <t>23:07:0104000:2375</t>
  </si>
  <si>
    <t>регистрационная запись № 23:07:0104000:2375-23/247/2022-3
от 26.01.2022, ст. 56 ФЗ от 13.07.2015 № 218-ФЗ "О гос. регистрации недижимости"</t>
  </si>
  <si>
    <t>НЗ000184</t>
  </si>
  <si>
    <t>23:07:0104000:2371</t>
  </si>
  <si>
    <t>регистрационная запись № 23:07:0104000:2371-23/247/2022-3
от 26.01.2022, ст. 56 ФЗ от 13.07.2015 № 218-ФЗ "О гос. регистрации недижимости"</t>
  </si>
  <si>
    <t>НЗ000185</t>
  </si>
  <si>
    <t>23:07:0104000:2370</t>
  </si>
  <si>
    <t>регистрационная запись № 23:07:0104000:2370-23/247/2022-3
от 26.01.2022, ст. 56 ФЗ от 13.07.2015 № 218-ФЗ "О гос. регистрации недижимости"</t>
  </si>
  <si>
    <t>НЗ000186</t>
  </si>
  <si>
    <t>23:07:0104000:2643</t>
  </si>
  <si>
    <t>регистрационная запись № 23:07:0104000:2643-23/247/2022-3
от 17.03.2022, ст. 56 ФЗ от 13.07.2015 № 218-ФЗ "О гос. регистрации недижимости"</t>
  </si>
  <si>
    <t>НЗ000187</t>
  </si>
  <si>
    <t>23:07:0104000:2544</t>
  </si>
  <si>
    <t>регистрационная запись № 23:07:0104000:2544-23/247/2022-3
от 21.03.2022, ст. 56 ФЗ от 13.07.2015 № 218-ФЗ "О гос. регистрации недижимости"</t>
  </si>
  <si>
    <t>тротуар - протяженность 0,241 км</t>
  </si>
  <si>
    <t>тротуар - протяженность 1,099 км</t>
  </si>
  <si>
    <t>0000647</t>
  </si>
  <si>
    <t>земельный участок, вид разрешенного использования - парки культуры и отдыха</t>
  </si>
  <si>
    <t>НЗ000188</t>
  </si>
  <si>
    <t>земельный участок, вид разрешенного использования - предоставление коммунальных услуг</t>
  </si>
  <si>
    <t xml:space="preserve">Краснодарский край, Динской муниципальный район, Нововеличковское сельское поселение, поселок Найдорф, улица Центральная, земельный участок 9А </t>
  </si>
  <si>
    <t>23:07:0103005:508</t>
  </si>
  <si>
    <t>регистрационная запись № 23:07:0103005:508-23/247/2022-1
от 31.05.2022, п. 3 ст. 3.1 ФЗ от 25.10.2001 № 137-ФЗ "О введении в действие Земельного кодекса Российской Федерации"</t>
  </si>
  <si>
    <t>тротуар - протяженность 0,176 км</t>
  </si>
  <si>
    <t>тротуар - протяженность 1,602 км</t>
  </si>
  <si>
    <t>Земельный участок, категория земель: земли населенных пунктов - Парки культуры и отдыха</t>
  </si>
  <si>
    <t>закон КК от 28.07.2006 г. № 1096-КЗ, акт приема-передачи от 13.10.2006,                                                  постановление админ НСП от 18.10.2016 № 495, разрешение на строительство № Ru 23508305-847 от 14.11.2014, разрешение на ввод в эксплуатацию № Ru 23508305-61 от 30.12.2015, пост от 04.09.2018 № 202</t>
  </si>
  <si>
    <t>НЗ000189</t>
  </si>
  <si>
    <t>земельный участок, вид разрешенного использования - ритуальная деятельность</t>
  </si>
  <si>
    <t>Российская Федерация, Краснодарский край, Динской муниципальный район, Нововеличковское сельское поселение, станица Воронцовская, Северо-восточная территория, земельный участок 2</t>
  </si>
  <si>
    <t>23:07:0106000:667</t>
  </si>
  <si>
    <t>регистрационная запись № 23:07:0106000:667-23/247/2022-1
от 12.09.2022, постановление АМОДР от 06.09.2022 № 2245 «О предоставлении…в ПБП.."</t>
  </si>
  <si>
    <t>О0000655</t>
  </si>
  <si>
    <t>Металлическая конструкция (стела)</t>
  </si>
  <si>
    <t>Краснодарский край, Динской район,                                             ст. Нововеличковская, на пересечении улиц Красная и Почтовая</t>
  </si>
  <si>
    <t>решение Динского районного суда Краснодарского края от 3 июня 2022 года по делу                              № 2-2564/2022</t>
  </si>
  <si>
    <t>НЗ000190</t>
  </si>
  <si>
    <t>Земельный участок, вид разрешенного использования - Для сельскохозяйственного производства</t>
  </si>
  <si>
    <t>Краснодарский край, Динской район</t>
  </si>
  <si>
    <t>23:07:0104000:1564</t>
  </si>
  <si>
    <t>регистрационная запись № 23:07:0104000:1564-23/247/2022-5 от 09.09.2022, ст. 56 ФЗ от 13.07.2015 № 218-ФЗ "О гос. регистрации недижимости"</t>
  </si>
  <si>
    <t>НЗ000191</t>
  </si>
  <si>
    <t>23:07:0104000:1557</t>
  </si>
  <si>
    <t>регистрационная запись № 23:07:0104000:1557-23/247/2022-3 от 07.09.2022, ст. 56 ФЗ от 13.07.2015 № 218-ФЗ "О гос. регистрации недижимости"</t>
  </si>
  <si>
    <t>НЗ000192</t>
  </si>
  <si>
    <t>23:07:0104000:1559</t>
  </si>
  <si>
    <t>регистрационная запись № 23:07:0104000:1559-23/247/2022-3 от 07.09.2022, ст. 56 ФЗ от 13.07.2015 № 218-ФЗ "О гос. регистрации недижимости"</t>
  </si>
  <si>
    <t>НЗ000193</t>
  </si>
  <si>
    <t>23:07:0104000:1560</t>
  </si>
  <si>
    <t>регистрационная запись № 23:07:0104000:1560-23/247/2022-3 от 08.09.2022, ст. 56 ФЗ от 13.07.2015 № 218-ФЗ "О гос. регистрации недижимости"</t>
  </si>
  <si>
    <t>НЗ000194</t>
  </si>
  <si>
    <t>23:07:0104000:1562</t>
  </si>
  <si>
    <t>регистрационная запись № 23:07:0104000:1562-23/247/2022-3 от 08.09.2022, ст. 56 ФЗ от 13.07.2015 № 218-ФЗ "О гос. регистрации недижимости"</t>
  </si>
  <si>
    <t>НЗ000195</t>
  </si>
  <si>
    <t>23:07:0104000:1565</t>
  </si>
  <si>
    <t>регистрационная запись № 23:07:0104000:1565-23/247/2022-3 от 07.09.2022, ст. 56 ФЗ от 13.07.2015 № 218-ФЗ "О гос. регистрации недижимости"</t>
  </si>
  <si>
    <t>НЗ000196</t>
  </si>
  <si>
    <t>23:07:0104000:1558</t>
  </si>
  <si>
    <t>регистрационная запись № 23:07:0104000:1558-23/247/2022-3 от 07.09.2022, ст. 56 ФЗ от 13.07.2015 № 218-ФЗ "О гос. регистрации недижимости"</t>
  </si>
  <si>
    <t>НЗ000197</t>
  </si>
  <si>
    <t>23:07:0104000:1561</t>
  </si>
  <si>
    <t>регистрационная запись № 23:07:0104000:1561-23/247/2022-3 от 07.09.2022, ст. 56 ФЗ от 13.07.2015 № 218-ФЗ "О гос. регистрации недижимости"</t>
  </si>
  <si>
    <t>НЗ000198</t>
  </si>
  <si>
    <t>Российская Федерация, Краснодарский край, Динской муниципальный район, Нововеличковское сельское поселение, станица Воронцовская, улица Угольная, земельный участок 2А</t>
  </si>
  <si>
    <t>земли сельскохозяйственного назначения</t>
  </si>
  <si>
    <t>23:07:0000000:4408</t>
  </si>
  <si>
    <t>регистрационная запись № 23:07:0000000:4408-23/247/2022-1 от 29.09.2022, постановление АМОДР от 07.09.2022 № 2264 «О предоставлении…в ПБП.."</t>
  </si>
  <si>
    <t>Земельный участок, вид разрешенного использования - для сельскохозяйственного производства</t>
  </si>
  <si>
    <t>Земельный участок, вид разрешенного использования - Для сельскохозяйственного использования</t>
  </si>
  <si>
    <t>353213 Краснодарский край, Динской район, ст. Воронцовская, ул. Пушкина, 20В</t>
  </si>
  <si>
    <t>23:07:0000000:4487</t>
  </si>
  <si>
    <t>решение Совета от 19.05.2010 г. № 69-8/2, регистрационная запись 23:07:0000000:4487-23/247/2022-1 от 13.12.2022</t>
  </si>
  <si>
    <t>Здание нежилое, здание котельной № 34, инв. № 000000330</t>
  </si>
  <si>
    <t>Договор аренды № 1, регистрационная запись 23:07:0101045:284-23/247/2021-2 от 29.06.2021</t>
  </si>
  <si>
    <t>НЗ000199</t>
  </si>
  <si>
    <t>Российская Федерация, Краснодарский край, Динской муниципальный район, Нововеличковское сельское поселение, станица Воронцовская, улица Пушкина, земельный участок 20А</t>
  </si>
  <si>
    <t>23:07:0102008:408</t>
  </si>
  <si>
    <t xml:space="preserve">закон КК от 28.07.2006 г. № 1096-КЗ, акт приема-передачи от 13.10.2006, регистрационная запись 23:07:0102008:408-23/247/2022-1 от 23.12.2022                                                              </t>
  </si>
  <si>
    <t>0000656</t>
  </si>
  <si>
    <t>автобус, идентификационный номер (VIN) Y7BA09204CB010510, 2012 года выпуска, марка, модель ТС А09204, модель, № двигателя 4НК1-ХS 947483, шасси (рама) отсутствуют, кузов Y7BA09204CB010510, цвет кузова желтый, мощность двигателя л.с. (кВт) 175.4 (129), рабочий объем двигателя 5193 куб.см, тип двигателя дизельный, экологический класс третий, разрешенная максимальная масса 8870 кг, масса без нагрузки 5250 кг</t>
  </si>
  <si>
    <t>решение Совета МО ДР от 23.11.2022 № 316-34/4, акт приема-передачи от 30.11.2022, Постановление от 16.01.2023 № 04</t>
  </si>
  <si>
    <t>353212, Краснодарский край, Динской район, ст. Нововеличковская ул. Южная, 1, стр. 1</t>
  </si>
  <si>
    <t>НЗ000200</t>
  </si>
  <si>
    <t>23:07:0104000:2784</t>
  </si>
  <si>
    <t>регистрационная запись № 23:07:0104000:2784-23/247/2023-1
от 17.01.2023, постановление АМОДР от 09.01.2023 № 26 «О предоставлении…в ПБП.."</t>
  </si>
  <si>
    <t>353212, Краснодарский край. Динской район, ст. Нововеличковская, проезд Выгонный</t>
  </si>
  <si>
    <t>договор пожертвования от 25.01.2021, постановление от 10.02.2021 № 40</t>
  </si>
  <si>
    <t>Иное движимое имущество</t>
  </si>
  <si>
    <t>Российская Федерация, Краснодарский край, Динской муниципальный район, Нововеличковское сельское поселение, станица Нововеличковская, Колос территория, земельный участок 1</t>
  </si>
  <si>
    <t>постановление АНСП от 09.08.2021 г. № 231</t>
  </si>
  <si>
    <t>Муниципальное бюджетное учреждение по физическому развитию "Спорт" (МБУ "Спорт")                               ИНН 2330039539,                  КПП 233001001,        ОГРН 1102330000750, ОКВЭД 93.1</t>
  </si>
  <si>
    <r>
      <t>Здание администрации Нововеличковского сельского поселения (сельсовет) (</t>
    </r>
    <r>
      <rPr>
        <b/>
        <sz val="10"/>
        <rFont val="Times New Roman"/>
        <family val="1"/>
        <charset val="204"/>
      </rPr>
      <t>памятник истории и культуры</t>
    </r>
    <r>
      <rPr>
        <sz val="10"/>
        <rFont val="Times New Roman"/>
        <family val="1"/>
        <charset val="204"/>
      </rPr>
      <t>), инв. № 000000000000002            15.07.1890 год постройки</t>
    </r>
  </si>
  <si>
    <r>
      <t>Братская могила 42 советских воинов, погибших в боях с фашистскими захватчиками, 1943 года (</t>
    </r>
    <r>
      <rPr>
        <b/>
        <sz val="10"/>
        <rFont val="Times New Roman"/>
        <family val="1"/>
        <charset val="204"/>
      </rPr>
      <t>памятник истории и культуры</t>
    </r>
    <r>
      <rPr>
        <sz val="10"/>
        <rFont val="Times New Roman"/>
        <family val="1"/>
        <charset val="204"/>
      </rPr>
      <t>)</t>
    </r>
  </si>
  <si>
    <r>
      <t>Скорбящая мать (</t>
    </r>
    <r>
      <rPr>
        <b/>
        <sz val="10"/>
        <rFont val="Times New Roman"/>
        <family val="1"/>
        <charset val="204"/>
      </rPr>
      <t>памятник истории и культуры</t>
    </r>
    <r>
      <rPr>
        <sz val="10"/>
        <rFont val="Times New Roman"/>
        <family val="1"/>
        <charset val="204"/>
      </rPr>
      <t>)</t>
    </r>
  </si>
  <si>
    <r>
      <t>Братская могила 224 советских воинов, погибших в боях с фашистскими захватчиками, 1943 года (</t>
    </r>
    <r>
      <rPr>
        <b/>
        <sz val="10"/>
        <rFont val="Times New Roman"/>
        <family val="1"/>
        <charset val="204"/>
      </rPr>
      <t>памятник истории и культуры</t>
    </r>
    <r>
      <rPr>
        <sz val="10"/>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</si>
  <si>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rFont val="Times New Roman"/>
        <family val="1"/>
        <charset val="204"/>
      </rPr>
      <t>памятник истории и культуры</t>
    </r>
    <r>
      <rPr>
        <sz val="10"/>
        <rFont val="Times New Roman"/>
        <family val="1"/>
        <charset val="204"/>
      </rPr>
      <t>)</t>
    </r>
  </si>
  <si>
    <r>
      <t>нежилое здание (</t>
    </r>
    <r>
      <rPr>
        <b/>
        <sz val="10"/>
        <rFont val="Times New Roman"/>
        <family val="1"/>
        <charset val="204"/>
      </rPr>
      <t>памятник истории и культуры</t>
    </r>
    <r>
      <rPr>
        <sz val="10"/>
        <rFont val="Times New Roman"/>
        <family val="1"/>
        <charset val="204"/>
      </rPr>
      <t>), инв. № 110112000000002           1913 год постройки</t>
    </r>
  </si>
  <si>
    <r>
      <rPr>
        <b/>
        <sz val="10"/>
        <rFont val="Times New Roman"/>
        <family val="1"/>
        <charset val="204"/>
      </rPr>
      <t>Договор БП № 20/1 от 08.01.2018 (01.01.2018-31.12.2021) ОМВД России по ДР</t>
    </r>
    <r>
      <rPr>
        <sz val="10"/>
        <rFont val="Times New Roman"/>
        <family val="1"/>
        <charset val="204"/>
      </rPr>
      <t>,  Договор БП № 2 от 23.12.2019 (01.01.2020 - 31.12.2024) Казачество</t>
    </r>
  </si>
  <si>
    <t>Оперативное Управление МБУ "Культура" пост № 182 от 01.07.2021</t>
  </si>
  <si>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01.01.2023</t>
  </si>
  <si>
    <r>
      <rPr>
        <b/>
        <sz val="14"/>
        <rFont val="Times New Roman"/>
        <family val="1"/>
        <charset val="204"/>
      </rPr>
      <t>муниципальное особо ценное движимое имущество</t>
    </r>
    <r>
      <rPr>
        <b/>
        <sz val="12"/>
        <rFont val="Times New Roman"/>
        <family val="1"/>
        <charset val="204"/>
      </rPr>
      <t>,</t>
    </r>
    <r>
      <rPr>
        <sz val="12"/>
        <rFont val="Times New Roman"/>
        <family val="1"/>
        <charset val="204"/>
      </rPr>
      <t xml:space="preserve"> находящееся в муниципальной собственности </t>
    </r>
    <r>
      <rPr>
        <b/>
        <sz val="12"/>
        <rFont val="Times New Roman"/>
        <family val="1"/>
        <charset val="204"/>
      </rPr>
      <t>д</t>
    </r>
    <r>
      <rPr>
        <sz val="12"/>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01.01.2023</t>
    </r>
  </si>
  <si>
    <r>
      <rPr>
        <b/>
        <sz val="12"/>
        <rFont val="Times New Roman"/>
        <family val="1"/>
        <charset val="204"/>
      </rPr>
      <t>подраздел 1.1. муниципальное недвижимое имущество</t>
    </r>
    <r>
      <rPr>
        <sz val="10"/>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состоянию на 01.01.2023</t>
    </r>
  </si>
  <si>
    <r>
      <t xml:space="preserve">решение Совета НСП от 15.10.2013 № 359-43/2, регистрационная запись </t>
    </r>
    <r>
      <rPr>
        <b/>
        <sz val="12"/>
        <rFont val="Times New Roman"/>
        <family val="1"/>
        <charset val="204"/>
      </rPr>
      <t>№ 23-23-31/100/2013-293  от 30.09.2013  (собственность)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</si>
</sst>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_ ;[Red]\-#,##0.00\ "/>
    <numFmt numFmtId="167" formatCode="#,##0.000"/>
  </numFmts>
  <fonts count="48"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2"/>
      <color rgb="FFFF0000"/>
      <name val="Times New Roman"/>
      <family val="1"/>
      <charset val="204"/>
    </font>
    <font>
      <sz val="10"/>
      <name val="Times New Roman"/>
      <family val="1"/>
      <charset val="204"/>
    </font>
    <font>
      <b/>
      <sz val="12"/>
      <name val="Times New Roman"/>
      <family val="1"/>
      <charset val="204"/>
    </font>
    <font>
      <sz val="10"/>
      <name val="Arial"/>
      <family val="2"/>
      <charset val="204"/>
    </font>
    <font>
      <sz val="14"/>
      <name val="Times New Roman"/>
      <family val="1"/>
      <charset val="204"/>
    </font>
    <font>
      <sz val="18"/>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24"/>
      <name val="Times New Roman"/>
      <family val="1"/>
      <charset val="204"/>
    </font>
    <font>
      <sz val="13"/>
      <name val="Times New Roman"/>
      <family val="1"/>
      <charset val="204"/>
    </font>
    <font>
      <b/>
      <sz val="24"/>
      <name val="Times New Roman"/>
      <family val="1"/>
      <charset val="204"/>
    </font>
    <font>
      <b/>
      <sz val="14"/>
      <name val="Arial"/>
      <family val="2"/>
      <charset val="204"/>
    </font>
    <font>
      <sz val="13"/>
      <color theme="1"/>
      <name val="Times New Roman"/>
      <family val="1"/>
      <charset val="204"/>
    </font>
    <font>
      <strike/>
      <sz val="12"/>
      <color theme="1"/>
      <name val="Times New Roman"/>
      <family val="1"/>
      <charset val="204"/>
    </font>
    <font>
      <strike/>
      <sz val="12"/>
      <name val="Times New Roman"/>
      <family val="1"/>
      <charset val="204"/>
    </font>
    <font>
      <sz val="11"/>
      <name val="Calibri"/>
      <family val="2"/>
      <charset val="204"/>
      <scheme val="minor"/>
    </font>
    <font>
      <sz val="10"/>
      <name val="Calibri"/>
      <family val="2"/>
      <charset val="204"/>
      <scheme val="minor"/>
    </font>
    <font>
      <sz val="11"/>
      <name val="Times New Roman"/>
      <family val="1"/>
      <charset val="204"/>
    </font>
    <font>
      <strike/>
      <sz val="10"/>
      <name val="Times New Roman"/>
      <family val="1"/>
      <charset val="204"/>
    </font>
    <font>
      <sz val="14"/>
      <name val="Calibri"/>
      <family val="2"/>
      <charset val="204"/>
      <scheme val="minor"/>
    </font>
    <font>
      <b/>
      <sz val="22"/>
      <name val="Times New Roman"/>
      <family val="1"/>
      <charset val="204"/>
    </font>
    <font>
      <b/>
      <u/>
      <sz val="12"/>
      <name val="Times New Roman"/>
      <family val="1"/>
      <charset val="204"/>
    </font>
    <font>
      <b/>
      <sz val="12"/>
      <name val="Calibri"/>
      <family val="2"/>
      <charset val="204"/>
      <scheme val="minor"/>
    </font>
    <font>
      <sz val="12"/>
      <name val="Calibri"/>
      <family val="2"/>
      <charset val="204"/>
      <scheme val="minor"/>
    </font>
    <font>
      <b/>
      <sz val="11"/>
      <name val="Calibri"/>
      <family val="2"/>
      <charset val="204"/>
      <scheme val="minor"/>
    </font>
    <font>
      <b/>
      <sz val="16"/>
      <name val="Times New Roman"/>
      <family val="1"/>
      <charset val="204"/>
    </font>
  </fonts>
  <fills count="19">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
      <patternFill patternType="solid">
        <fgColor theme="4" tint="0.79998168889431442"/>
        <bgColor indexed="64"/>
      </patternFill>
    </fill>
    <fill>
      <patternFill patternType="solid">
        <fgColor theme="3"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18" fillId="0" borderId="0"/>
    <xf numFmtId="0" fontId="29" fillId="0" borderId="0"/>
  </cellStyleXfs>
  <cellXfs count="431">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3"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1"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3"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1" fillId="0" borderId="2" xfId="0" applyFont="1" applyBorder="1" applyAlignment="1">
      <alignment horizontal="center" vertical="top"/>
    </xf>
    <xf numFmtId="0" fontId="14" fillId="8" borderId="2" xfId="0" applyFont="1" applyFill="1" applyBorder="1"/>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5"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0" fontId="10" fillId="0" borderId="0" xfId="0" applyFont="1" applyAlignment="1">
      <alignment vertical="center"/>
    </xf>
    <xf numFmtId="0" fontId="19" fillId="0" borderId="0" xfId="4" applyFont="1"/>
    <xf numFmtId="0" fontId="10" fillId="0" borderId="1" xfId="0" applyFont="1" applyBorder="1" applyAlignment="1">
      <alignment vertical="center" wrapText="1"/>
    </xf>
    <xf numFmtId="1" fontId="19" fillId="0" borderId="0" xfId="4" applyNumberFormat="1" applyFont="1" applyFill="1"/>
    <xf numFmtId="0" fontId="19" fillId="0" borderId="0" xfId="4" applyFont="1" applyFill="1"/>
    <xf numFmtId="1" fontId="19" fillId="0" borderId="0" xfId="4" applyNumberFormat="1" applyFont="1" applyFill="1" applyAlignment="1">
      <alignment horizontal="center"/>
    </xf>
    <xf numFmtId="0" fontId="20" fillId="0" borderId="0" xfId="4" applyFont="1" applyFill="1" applyAlignment="1"/>
    <xf numFmtId="0" fontId="18" fillId="0" borderId="0" xfId="4" applyFill="1" applyAlignment="1">
      <alignment horizontal="center" vertical="center"/>
    </xf>
    <xf numFmtId="49" fontId="18" fillId="0" borderId="0" xfId="4" applyNumberFormat="1" applyFill="1" applyBorder="1" applyAlignment="1">
      <alignment horizontal="center" vertical="center" wrapText="1"/>
    </xf>
    <xf numFmtId="4" fontId="18" fillId="0" borderId="0" xfId="4" applyNumberFormat="1" applyFill="1" applyBorder="1" applyAlignment="1">
      <alignment horizontal="center" vertical="center" wrapText="1"/>
    </xf>
    <xf numFmtId="0" fontId="18" fillId="0" borderId="0" xfId="4" applyFill="1"/>
    <xf numFmtId="2" fontId="18" fillId="0" borderId="0" xfId="4" applyNumberFormat="1" applyFill="1"/>
    <xf numFmtId="4" fontId="21" fillId="0" borderId="0" xfId="4" applyNumberFormat="1" applyFont="1" applyFill="1" applyBorder="1" applyAlignment="1">
      <alignment horizontal="center" vertical="center" wrapText="1"/>
    </xf>
    <xf numFmtId="0" fontId="21" fillId="0" borderId="0" xfId="4" applyFont="1"/>
    <xf numFmtId="0" fontId="24" fillId="0" borderId="0" xfId="4" applyFont="1" applyFill="1"/>
    <xf numFmtId="49" fontId="18" fillId="0" borderId="0" xfId="4" applyNumberFormat="1" applyFill="1"/>
    <xf numFmtId="4" fontId="18" fillId="0" borderId="0" xfId="4" applyNumberFormat="1" applyFill="1"/>
    <xf numFmtId="0" fontId="19" fillId="0" borderId="0" xfId="4" applyFont="1" applyFill="1" applyAlignment="1">
      <alignment vertical="center"/>
    </xf>
    <xf numFmtId="0" fontId="18" fillId="0" borderId="0" xfId="4" applyFill="1" applyAlignment="1">
      <alignment vertical="center"/>
    </xf>
    <xf numFmtId="0" fontId="19" fillId="0" borderId="2" xfId="4" applyFont="1" applyFill="1" applyBorder="1" applyAlignment="1">
      <alignment horizontal="center" vertical="center"/>
    </xf>
    <xf numFmtId="0" fontId="19" fillId="0" borderId="2" xfId="4" applyFont="1" applyFill="1" applyBorder="1" applyAlignment="1">
      <alignment horizontal="center" vertical="center" wrapText="1"/>
    </xf>
    <xf numFmtId="0" fontId="19" fillId="0" borderId="2" xfId="4" applyFont="1" applyFill="1" applyBorder="1"/>
    <xf numFmtId="4" fontId="19" fillId="0" borderId="2" xfId="4" applyNumberFormat="1" applyFont="1" applyFill="1" applyBorder="1" applyAlignment="1">
      <alignment horizontal="center" vertical="center"/>
    </xf>
    <xf numFmtId="0" fontId="19" fillId="15" borderId="0" xfId="4" applyFont="1" applyFill="1"/>
    <xf numFmtId="0" fontId="26" fillId="0" borderId="0" xfId="4" applyFont="1" applyFill="1"/>
    <xf numFmtId="49" fontId="21"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9" fillId="0" borderId="2" xfId="4" applyFont="1" applyFill="1" applyBorder="1" applyAlignment="1">
      <alignment horizontal="center" vertical="top" wrapText="1"/>
    </xf>
    <xf numFmtId="14" fontId="19" fillId="0" borderId="2" xfId="4" applyNumberFormat="1" applyFont="1" applyFill="1" applyBorder="1" applyAlignment="1">
      <alignment vertical="top"/>
    </xf>
    <xf numFmtId="14" fontId="19" fillId="0" borderId="2" xfId="4" applyNumberFormat="1" applyFont="1" applyFill="1" applyBorder="1" applyAlignment="1">
      <alignment horizontal="center" vertical="top"/>
    </xf>
    <xf numFmtId="0" fontId="19" fillId="0" borderId="2" xfId="4" applyFont="1" applyFill="1" applyBorder="1" applyAlignment="1">
      <alignment horizontal="left" vertical="top" wrapText="1"/>
    </xf>
    <xf numFmtId="0" fontId="19" fillId="0" borderId="2" xfId="4" applyFont="1" applyFill="1" applyBorder="1" applyAlignment="1">
      <alignment vertical="top"/>
    </xf>
    <xf numFmtId="0" fontId="19" fillId="0" borderId="2" xfId="4" applyFont="1" applyFill="1" applyBorder="1" applyAlignment="1">
      <alignment horizontal="center" vertical="top"/>
    </xf>
    <xf numFmtId="4" fontId="19" fillId="0" borderId="2" xfId="4" applyNumberFormat="1" applyFont="1" applyFill="1" applyBorder="1" applyAlignment="1">
      <alignment horizontal="center" vertical="top"/>
    </xf>
    <xf numFmtId="0" fontId="19" fillId="0" borderId="2" xfId="4" applyFont="1" applyFill="1" applyBorder="1" applyAlignment="1">
      <alignment vertical="top" wrapText="1"/>
    </xf>
    <xf numFmtId="14" fontId="19"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25"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16" fillId="0" borderId="2" xfId="4" applyFont="1" applyFill="1" applyBorder="1" applyAlignment="1">
      <alignment horizontal="left" vertical="top" wrapText="1"/>
    </xf>
    <xf numFmtId="0" fontId="16" fillId="0" borderId="2" xfId="4" applyFont="1" applyFill="1" applyBorder="1" applyAlignment="1">
      <alignment vertical="top" wrapText="1"/>
    </xf>
    <xf numFmtId="0" fontId="16" fillId="0" borderId="2" xfId="4" applyFont="1" applyFill="1" applyBorder="1"/>
    <xf numFmtId="14" fontId="16" fillId="0" borderId="2" xfId="4" applyNumberFormat="1" applyFont="1" applyFill="1" applyBorder="1"/>
    <xf numFmtId="14" fontId="16" fillId="0" borderId="2" xfId="4" applyNumberFormat="1" applyFont="1" applyFill="1" applyBorder="1" applyAlignment="1">
      <alignment vertical="top"/>
    </xf>
    <xf numFmtId="14" fontId="16" fillId="0" borderId="2" xfId="4" applyNumberFormat="1" applyFont="1" applyFill="1" applyBorder="1" applyAlignment="1"/>
    <xf numFmtId="14" fontId="16" fillId="0" borderId="2" xfId="4" applyNumberFormat="1" applyFont="1" applyFill="1" applyBorder="1" applyAlignment="1">
      <alignment horizontal="center" vertical="top"/>
    </xf>
    <xf numFmtId="0" fontId="19" fillId="0" borderId="0" xfId="4" applyFont="1" applyAlignment="1">
      <alignment horizontal="center"/>
    </xf>
    <xf numFmtId="0" fontId="21" fillId="0" borderId="0" xfId="4" applyFont="1" applyAlignment="1">
      <alignment horizontal="center"/>
    </xf>
    <xf numFmtId="0" fontId="19"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21" fillId="0" borderId="0" xfId="4" applyFont="1" applyAlignment="1">
      <alignment vertical="top"/>
    </xf>
    <xf numFmtId="0" fontId="10" fillId="0" borderId="0" xfId="0" applyFont="1" applyFill="1" applyBorder="1" applyAlignment="1">
      <alignment horizontal="center" vertical="center" wrapText="1"/>
    </xf>
    <xf numFmtId="49" fontId="21" fillId="0" borderId="0" xfId="4" applyNumberFormat="1" applyFont="1" applyFill="1" applyBorder="1" applyAlignment="1">
      <alignment horizontal="center" vertical="center" wrapText="1"/>
    </xf>
    <xf numFmtId="0" fontId="21" fillId="0" borderId="0" xfId="4" applyFont="1" applyFill="1"/>
    <xf numFmtId="4" fontId="28" fillId="0" borderId="0" xfId="4" applyNumberFormat="1" applyFont="1" applyFill="1" applyBorder="1" applyAlignment="1">
      <alignment horizontal="center" vertical="center" wrapText="1"/>
    </xf>
    <xf numFmtId="14" fontId="6" fillId="0" borderId="2" xfId="0" applyNumberFormat="1" applyFont="1" applyFill="1" applyBorder="1" applyAlignment="1">
      <alignment horizontal="right" vertical="top" wrapText="1"/>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0" fontId="19" fillId="16" borderId="0" xfId="4" applyFont="1" applyFill="1"/>
    <xf numFmtId="0" fontId="26" fillId="16" borderId="0" xfId="4" applyFont="1" applyFill="1"/>
    <xf numFmtId="14" fontId="19" fillId="0" borderId="2" xfId="4" applyNumberFormat="1" applyFont="1" applyFill="1" applyBorder="1" applyAlignment="1">
      <alignment horizontal="left" vertical="top"/>
    </xf>
    <xf numFmtId="0" fontId="19" fillId="0" borderId="2" xfId="4" applyFont="1" applyFill="1" applyBorder="1" applyAlignment="1">
      <alignment horizontal="left" vertical="top"/>
    </xf>
    <xf numFmtId="14" fontId="16" fillId="0" borderId="2" xfId="0" applyNumberFormat="1" applyFont="1" applyFill="1" applyBorder="1" applyAlignment="1">
      <alignment horizontal="left" vertical="top" wrapText="1"/>
    </xf>
    <xf numFmtId="0" fontId="0" fillId="0" borderId="2" xfId="0" applyFill="1" applyBorder="1"/>
    <xf numFmtId="4" fontId="0" fillId="0" borderId="0" xfId="0" applyNumberFormat="1" applyFill="1"/>
    <xf numFmtId="0" fontId="9" fillId="0" borderId="2" xfId="0" applyFont="1" applyFill="1" applyBorder="1"/>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xf numFmtId="0" fontId="2" fillId="0" borderId="0" xfId="0" applyFont="1" applyFill="1"/>
    <xf numFmtId="0" fontId="27" fillId="0" borderId="2" xfId="0" applyFont="1" applyFill="1" applyBorder="1"/>
    <xf numFmtId="0" fontId="8" fillId="0" borderId="0" xfId="0" applyFont="1" applyFill="1"/>
    <xf numFmtId="0" fontId="16" fillId="0" borderId="2" xfId="4" applyFont="1" applyFill="1" applyBorder="1" applyAlignment="1">
      <alignment vertical="top"/>
    </xf>
    <xf numFmtId="0" fontId="8" fillId="0" borderId="2" xfId="0" applyFont="1" applyFill="1" applyBorder="1"/>
    <xf numFmtId="14" fontId="18"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16"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14" fontId="4" fillId="0" borderId="2" xfId="0" applyNumberFormat="1" applyFont="1" applyFill="1" applyBorder="1" applyAlignment="1">
      <alignment horizontal="center" vertical="top" wrapText="1"/>
    </xf>
    <xf numFmtId="0" fontId="23" fillId="0" borderId="0" xfId="4" applyFont="1" applyFill="1" applyAlignment="1">
      <alignment horizontal="center" vertical="center"/>
    </xf>
    <xf numFmtId="0" fontId="21" fillId="0" borderId="2" xfId="4" applyFont="1" applyFill="1" applyBorder="1"/>
    <xf numFmtId="2" fontId="19" fillId="0" borderId="2" xfId="4" applyNumberFormat="1" applyFont="1" applyFill="1" applyBorder="1" applyAlignment="1">
      <alignment horizontal="center" vertical="top"/>
    </xf>
    <xf numFmtId="0" fontId="22" fillId="0" borderId="0" xfId="4" applyFont="1" applyFill="1" applyBorder="1" applyAlignment="1">
      <alignment horizontal="center" vertical="center" wrapText="1"/>
    </xf>
    <xf numFmtId="14" fontId="4" fillId="0" borderId="0" xfId="0" applyNumberFormat="1" applyFont="1" applyFill="1" applyBorder="1" applyAlignment="1">
      <alignment horizontal="center" vertical="top" wrapText="1"/>
    </xf>
    <xf numFmtId="0" fontId="16" fillId="0" borderId="0" xfId="4" applyFont="1" applyFill="1" applyBorder="1" applyAlignment="1">
      <alignment vertical="top" wrapText="1"/>
    </xf>
    <xf numFmtId="0" fontId="16" fillId="0" borderId="2" xfId="4" applyFont="1" applyFill="1" applyBorder="1" applyAlignment="1">
      <alignment horizontal="center" vertical="center"/>
    </xf>
    <xf numFmtId="4" fontId="16" fillId="0" borderId="2" xfId="4" applyNumberFormat="1" applyFont="1" applyFill="1" applyBorder="1" applyAlignment="1">
      <alignment horizontal="center" vertical="center"/>
    </xf>
    <xf numFmtId="4" fontId="16" fillId="0" borderId="2" xfId="4" applyNumberFormat="1" applyFont="1" applyFill="1" applyBorder="1" applyAlignment="1">
      <alignment horizontal="center" vertical="center" wrapText="1"/>
    </xf>
    <xf numFmtId="3" fontId="16" fillId="0" borderId="2" xfId="4" applyNumberFormat="1" applyFont="1" applyFill="1" applyBorder="1" applyAlignment="1">
      <alignment horizontal="center" vertical="center"/>
    </xf>
    <xf numFmtId="4" fontId="16" fillId="0" borderId="2" xfId="4" applyNumberFormat="1" applyFont="1" applyFill="1" applyBorder="1" applyAlignment="1">
      <alignment horizontal="left" vertical="center"/>
    </xf>
    <xf numFmtId="3" fontId="16" fillId="0" borderId="2" xfId="4" applyNumberFormat="1" applyFont="1" applyFill="1" applyBorder="1" applyAlignment="1">
      <alignment horizontal="center" vertical="center" wrapText="1"/>
    </xf>
    <xf numFmtId="3" fontId="16" fillId="0" borderId="6" xfId="4" applyNumberFormat="1" applyFont="1" applyFill="1" applyBorder="1" applyAlignment="1">
      <alignment horizontal="center" vertical="center"/>
    </xf>
    <xf numFmtId="0" fontId="6" fillId="0" borderId="3" xfId="0" applyFont="1" applyFill="1" applyBorder="1" applyAlignment="1">
      <alignment vertical="top"/>
    </xf>
    <xf numFmtId="49" fontId="30" fillId="0" borderId="0" xfId="4" applyNumberFormat="1" applyFont="1" applyFill="1" applyBorder="1" applyAlignment="1">
      <alignment horizontal="left" vertical="top"/>
    </xf>
    <xf numFmtId="49" fontId="24" fillId="0" borderId="0" xfId="4" applyNumberFormat="1" applyFont="1" applyFill="1" applyBorder="1" applyAlignment="1">
      <alignment vertical="center" wrapText="1"/>
    </xf>
    <xf numFmtId="0" fontId="31" fillId="0" borderId="2" xfId="4" applyFont="1" applyFill="1" applyBorder="1" applyAlignment="1">
      <alignment horizontal="center" vertical="top" wrapText="1"/>
    </xf>
    <xf numFmtId="165" fontId="20" fillId="0" borderId="0" xfId="4" applyNumberFormat="1" applyFont="1" applyFill="1" applyAlignment="1"/>
    <xf numFmtId="165" fontId="16" fillId="0" borderId="2" xfId="4" applyNumberFormat="1" applyFont="1" applyFill="1" applyBorder="1" applyAlignment="1">
      <alignment horizontal="center" vertical="center" wrapText="1"/>
    </xf>
    <xf numFmtId="165" fontId="16" fillId="0" borderId="2" xfId="4" applyNumberFormat="1" applyFont="1" applyFill="1" applyBorder="1" applyAlignment="1">
      <alignment horizontal="center" vertical="center"/>
    </xf>
    <xf numFmtId="165" fontId="18" fillId="0" borderId="0" xfId="4" applyNumberFormat="1" applyFill="1" applyBorder="1" applyAlignment="1">
      <alignment horizontal="center" vertical="center" wrapText="1"/>
    </xf>
    <xf numFmtId="165" fontId="21" fillId="0" borderId="0" xfId="4" applyNumberFormat="1" applyFont="1" applyFill="1" applyBorder="1" applyAlignment="1">
      <alignment horizontal="center" vertical="center" wrapText="1"/>
    </xf>
    <xf numFmtId="165" fontId="18" fillId="0" borderId="0" xfId="4" applyNumberFormat="1" applyFill="1"/>
    <xf numFmtId="0" fontId="20" fillId="0" borderId="0" xfId="4" applyFont="1" applyFill="1"/>
    <xf numFmtId="0" fontId="12" fillId="0" borderId="2" xfId="0" applyFont="1" applyFill="1" applyBorder="1" applyAlignment="1">
      <alignment horizontal="center" vertical="top"/>
    </xf>
    <xf numFmtId="166" fontId="4" fillId="0" borderId="2" xfId="5" applyNumberFormat="1" applyFont="1" applyFill="1" applyBorder="1" applyAlignment="1">
      <alignment vertical="top"/>
    </xf>
    <xf numFmtId="49" fontId="16" fillId="0" borderId="2" xfId="0" applyNumberFormat="1" applyFont="1" applyFill="1" applyBorder="1" applyAlignment="1">
      <alignment horizontal="center" vertical="center" wrapText="1"/>
    </xf>
    <xf numFmtId="0" fontId="25" fillId="0" borderId="2" xfId="4" applyFont="1" applyFill="1" applyBorder="1" applyAlignment="1">
      <alignment horizontal="center" vertical="top"/>
    </xf>
    <xf numFmtId="167" fontId="16" fillId="0" borderId="2" xfId="4" applyNumberFormat="1" applyFont="1" applyFill="1" applyBorder="1" applyAlignment="1">
      <alignment horizontal="center" vertical="center" wrapText="1"/>
    </xf>
    <xf numFmtId="49" fontId="28" fillId="0" borderId="0" xfId="4" applyNumberFormat="1" applyFont="1" applyFill="1" applyBorder="1" applyAlignment="1">
      <alignment horizontal="center" vertical="center" wrapText="1"/>
    </xf>
    <xf numFmtId="49" fontId="32" fillId="0" borderId="0" xfId="4" applyNumberFormat="1" applyFont="1" applyFill="1" applyBorder="1" applyAlignment="1">
      <alignment horizontal="left" vertical="top"/>
    </xf>
    <xf numFmtId="0" fontId="28" fillId="0" borderId="0" xfId="4" applyFont="1" applyFill="1" applyAlignment="1">
      <alignment horizontal="center" vertical="center"/>
    </xf>
    <xf numFmtId="2" fontId="28" fillId="0" borderId="0" xfId="4" applyNumberFormat="1" applyFont="1" applyFill="1" applyAlignment="1">
      <alignment vertical="center"/>
    </xf>
    <xf numFmtId="165" fontId="28" fillId="0" borderId="0" xfId="4" applyNumberFormat="1" applyFont="1" applyFill="1" applyBorder="1" applyAlignment="1">
      <alignment horizontal="center" vertical="center" wrapText="1"/>
    </xf>
    <xf numFmtId="0" fontId="28" fillId="0" borderId="0" xfId="4" applyFont="1" applyFill="1"/>
    <xf numFmtId="4" fontId="28" fillId="0" borderId="0" xfId="4" applyNumberFormat="1" applyFont="1" applyFill="1"/>
    <xf numFmtId="0" fontId="33" fillId="0" borderId="0" xfId="4" applyFont="1" applyFill="1"/>
    <xf numFmtId="0" fontId="18" fillId="6" borderId="0" xfId="4" applyFill="1" applyAlignment="1">
      <alignment horizontal="center" vertical="center"/>
    </xf>
    <xf numFmtId="49" fontId="28" fillId="0" borderId="0" xfId="4" applyNumberFormat="1" applyFont="1" applyFill="1" applyBorder="1" applyAlignment="1">
      <alignment horizontal="left" vertical="center" wrapText="1"/>
    </xf>
    <xf numFmtId="0" fontId="16" fillId="0" borderId="7" xfId="4" applyFont="1" applyFill="1" applyBorder="1" applyAlignment="1">
      <alignment horizontal="center" vertical="center"/>
    </xf>
    <xf numFmtId="0" fontId="21" fillId="0" borderId="2" xfId="4" applyFont="1" applyFill="1" applyBorder="1" applyAlignment="1">
      <alignment horizontal="left" vertical="center"/>
    </xf>
    <xf numFmtId="0" fontId="18" fillId="0" borderId="2" xfId="4" applyFill="1" applyBorder="1"/>
    <xf numFmtId="165" fontId="33" fillId="0" borderId="2" xfId="4" applyNumberFormat="1" applyFont="1" applyFill="1" applyBorder="1"/>
    <xf numFmtId="0" fontId="28" fillId="0" borderId="2" xfId="4" applyFont="1" applyFill="1" applyBorder="1"/>
    <xf numFmtId="0" fontId="18" fillId="17" borderId="0" xfId="4" applyFill="1" applyAlignment="1">
      <alignment horizontal="center" vertical="center"/>
    </xf>
    <xf numFmtId="2" fontId="18" fillId="0" borderId="0" xfId="4" applyNumberFormat="1" applyFill="1" applyBorder="1" applyAlignment="1">
      <alignment horizontal="center" vertical="center" wrapText="1"/>
    </xf>
    <xf numFmtId="0" fontId="18" fillId="3" borderId="0" xfId="4" applyFill="1" applyAlignment="1">
      <alignment horizontal="center" vertical="center"/>
    </xf>
    <xf numFmtId="0" fontId="1" fillId="17" borderId="0" xfId="0" applyFont="1" applyFill="1"/>
    <xf numFmtId="4" fontId="16" fillId="0" borderId="2" xfId="0" applyNumberFormat="1" applyFont="1" applyFill="1" applyBorder="1" applyAlignment="1">
      <alignment vertical="top" wrapText="1"/>
    </xf>
    <xf numFmtId="2" fontId="16" fillId="0" borderId="2" xfId="0" applyNumberFormat="1" applyFont="1" applyFill="1" applyBorder="1" applyAlignment="1">
      <alignment vertical="top" wrapText="1"/>
    </xf>
    <xf numFmtId="4" fontId="16" fillId="0" borderId="2" xfId="0" applyNumberFormat="1" applyFont="1" applyFill="1" applyBorder="1" applyAlignment="1">
      <alignment vertical="top"/>
    </xf>
    <xf numFmtId="14" fontId="16" fillId="0" borderId="2" xfId="0" applyNumberFormat="1" applyFont="1" applyFill="1" applyBorder="1" applyAlignment="1">
      <alignment horizontal="left" vertical="top"/>
    </xf>
    <xf numFmtId="0" fontId="16" fillId="0" borderId="2" xfId="0" applyFont="1" applyFill="1" applyBorder="1" applyAlignment="1">
      <alignment vertical="top" wrapText="1"/>
    </xf>
    <xf numFmtId="0" fontId="34" fillId="8" borderId="2" xfId="0" applyFont="1" applyFill="1" applyBorder="1" applyAlignment="1">
      <alignment vertical="top" wrapText="1"/>
    </xf>
    <xf numFmtId="0" fontId="35" fillId="8" borderId="2" xfId="0" applyFont="1" applyFill="1" applyBorder="1" applyAlignment="1">
      <alignment horizontal="left" vertical="top"/>
    </xf>
    <xf numFmtId="0" fontId="36" fillId="8" borderId="2" xfId="0" applyFont="1" applyFill="1" applyBorder="1" applyAlignment="1">
      <alignment horizontal="left" vertical="top" wrapText="1"/>
    </xf>
    <xf numFmtId="0" fontId="35" fillId="8" borderId="2" xfId="0" applyFont="1" applyFill="1" applyBorder="1" applyAlignment="1">
      <alignment horizontal="left" vertical="top" wrapText="1"/>
    </xf>
    <xf numFmtId="1" fontId="35" fillId="8" borderId="2" xfId="0" applyNumberFormat="1" applyFont="1" applyFill="1" applyBorder="1" applyAlignment="1">
      <alignment horizontal="left" vertical="top" wrapText="1"/>
    </xf>
    <xf numFmtId="0" fontId="35" fillId="8" borderId="2" xfId="0" applyFont="1" applyFill="1" applyBorder="1" applyAlignment="1">
      <alignment vertical="top" wrapText="1"/>
    </xf>
    <xf numFmtId="49" fontId="16" fillId="0" borderId="2" xfId="4" applyNumberFormat="1" applyFont="1" applyFill="1" applyBorder="1" applyAlignment="1">
      <alignment horizontal="center" vertical="top"/>
    </xf>
    <xf numFmtId="1" fontId="19" fillId="18" borderId="0" xfId="4" applyNumberFormat="1" applyFont="1" applyFill="1"/>
    <xf numFmtId="1" fontId="19" fillId="0" borderId="2" xfId="4" applyNumberFormat="1" applyFont="1" applyFill="1" applyBorder="1" applyAlignment="1">
      <alignment horizontal="center" vertical="center"/>
    </xf>
    <xf numFmtId="1" fontId="19" fillId="0" borderId="0" xfId="4" applyNumberFormat="1" applyFont="1" applyFill="1" applyBorder="1" applyAlignment="1">
      <alignment horizontal="center" vertical="center"/>
    </xf>
    <xf numFmtId="0" fontId="14" fillId="0" borderId="0" xfId="4" applyFont="1" applyFill="1" applyBorder="1" applyAlignment="1">
      <alignment horizontal="center" vertical="top"/>
    </xf>
    <xf numFmtId="0" fontId="19" fillId="0" borderId="0" xfId="4" applyFont="1" applyFill="1" applyBorder="1" applyAlignment="1">
      <alignment horizontal="center" vertical="top" wrapText="1"/>
    </xf>
    <xf numFmtId="0" fontId="19" fillId="0" borderId="0" xfId="4" applyFont="1" applyFill="1" applyBorder="1" applyAlignment="1">
      <alignment vertical="top"/>
    </xf>
    <xf numFmtId="2" fontId="19" fillId="0" borderId="0" xfId="4" applyNumberFormat="1" applyFont="1" applyFill="1" applyBorder="1" applyAlignment="1">
      <alignment horizontal="center" vertical="top"/>
    </xf>
    <xf numFmtId="0" fontId="25" fillId="0" borderId="0" xfId="4" applyFont="1" applyFill="1" applyBorder="1" applyAlignment="1">
      <alignment horizontal="center" vertical="top"/>
    </xf>
    <xf numFmtId="4" fontId="19" fillId="0" borderId="0" xfId="4" applyNumberFormat="1" applyFont="1" applyFill="1" applyBorder="1" applyAlignment="1">
      <alignment horizontal="center" vertical="top"/>
    </xf>
    <xf numFmtId="14" fontId="19" fillId="0" borderId="0" xfId="4" applyNumberFormat="1" applyFont="1" applyFill="1" applyBorder="1" applyAlignment="1">
      <alignment vertical="top"/>
    </xf>
    <xf numFmtId="0" fontId="4" fillId="0" borderId="0" xfId="4" applyFont="1" applyFill="1" applyBorder="1" applyAlignment="1">
      <alignment horizontal="left" vertical="top" wrapText="1"/>
    </xf>
    <xf numFmtId="0" fontId="19" fillId="0" borderId="0" xfId="4" applyFont="1" applyFill="1" applyBorder="1"/>
    <xf numFmtId="0" fontId="35" fillId="0" borderId="2" xfId="0" applyFont="1" applyFill="1" applyBorder="1" applyAlignment="1">
      <alignment vertical="top" wrapText="1"/>
    </xf>
    <xf numFmtId="49" fontId="16" fillId="0" borderId="2" xfId="4" applyNumberFormat="1" applyFont="1" applyFill="1" applyBorder="1" applyAlignment="1">
      <alignment horizontal="center" vertical="center" wrapText="1"/>
    </xf>
    <xf numFmtId="49" fontId="16" fillId="0" borderId="3" xfId="4" applyNumberFormat="1" applyFont="1" applyFill="1" applyBorder="1" applyAlignment="1">
      <alignment horizontal="center" vertical="center" wrapText="1"/>
    </xf>
    <xf numFmtId="0" fontId="16" fillId="0" borderId="2" xfId="4" applyFont="1" applyFill="1" applyBorder="1" applyAlignment="1">
      <alignment horizontal="center" vertical="center" wrapText="1"/>
    </xf>
    <xf numFmtId="0" fontId="16" fillId="0" borderId="2" xfId="0" applyFont="1" applyFill="1" applyBorder="1" applyAlignment="1">
      <alignment vertical="top"/>
    </xf>
    <xf numFmtId="0" fontId="16" fillId="0" borderId="2" xfId="0" applyFont="1" applyFill="1" applyBorder="1" applyAlignment="1">
      <alignment horizontal="left" vertical="top" wrapText="1"/>
    </xf>
    <xf numFmtId="49" fontId="16" fillId="0" borderId="2" xfId="0" applyNumberFormat="1" applyFont="1" applyFill="1" applyBorder="1" applyAlignment="1">
      <alignment vertical="top" wrapText="1"/>
    </xf>
    <xf numFmtId="0" fontId="16" fillId="0" borderId="2" xfId="0" applyFont="1" applyFill="1" applyBorder="1"/>
    <xf numFmtId="49" fontId="16" fillId="0" borderId="2" xfId="0" applyNumberFormat="1" applyFont="1" applyFill="1" applyBorder="1" applyAlignment="1">
      <alignment horizontal="left" vertical="top"/>
    </xf>
    <xf numFmtId="0" fontId="16" fillId="0" borderId="2" xfId="0" applyFont="1" applyFill="1" applyBorder="1" applyAlignment="1">
      <alignment horizontal="center" vertical="top"/>
    </xf>
    <xf numFmtId="0" fontId="37" fillId="0" borderId="0" xfId="0" applyFont="1" applyFill="1"/>
    <xf numFmtId="0" fontId="38" fillId="0" borderId="0" xfId="0" applyFont="1" applyFill="1" applyAlignment="1">
      <alignment horizontal="center" vertical="center"/>
    </xf>
    <xf numFmtId="0" fontId="38" fillId="0" borderId="0" xfId="0" applyFont="1" applyFill="1"/>
    <xf numFmtId="0" fontId="16" fillId="0" borderId="2" xfId="0" applyFont="1" applyFill="1" applyBorder="1" applyAlignment="1">
      <alignment horizontal="center" vertical="top" wrapText="1"/>
    </xf>
    <xf numFmtId="4" fontId="16" fillId="0" borderId="2" xfId="0" applyNumberFormat="1" applyFont="1" applyFill="1" applyBorder="1" applyAlignment="1">
      <alignment horizontal="center" vertical="top" wrapText="1"/>
    </xf>
    <xf numFmtId="0" fontId="16" fillId="0" borderId="2" xfId="0" applyNumberFormat="1" applyFont="1" applyFill="1" applyBorder="1" applyAlignment="1">
      <alignment horizontal="center" vertical="top" wrapText="1"/>
    </xf>
    <xf numFmtId="0" fontId="16" fillId="0" borderId="2" xfId="0" applyNumberFormat="1" applyFont="1" applyFill="1" applyBorder="1" applyAlignment="1">
      <alignment vertical="top" wrapText="1"/>
    </xf>
    <xf numFmtId="0" fontId="16" fillId="0" borderId="2" xfId="0" applyFont="1" applyFill="1" applyBorder="1" applyAlignment="1"/>
    <xf numFmtId="14" fontId="16" fillId="0" borderId="2" xfId="0" applyNumberFormat="1" applyFont="1" applyFill="1" applyBorder="1" applyAlignment="1">
      <alignment vertical="top"/>
    </xf>
    <xf numFmtId="14" fontId="16" fillId="0" borderId="2" xfId="0" applyNumberFormat="1" applyFont="1" applyFill="1" applyBorder="1" applyAlignment="1">
      <alignment vertical="top" wrapText="1"/>
    </xf>
    <xf numFmtId="0" fontId="16" fillId="0" borderId="2" xfId="0" applyFont="1" applyFill="1" applyBorder="1" applyAlignment="1">
      <alignment horizontal="right" vertical="top" indent="1" shrinkToFit="1"/>
    </xf>
    <xf numFmtId="164" fontId="16" fillId="0" borderId="2" xfId="0" applyNumberFormat="1" applyFont="1" applyFill="1" applyBorder="1" applyAlignment="1">
      <alignment vertical="top"/>
    </xf>
    <xf numFmtId="165" fontId="16" fillId="0" borderId="2" xfId="0" applyNumberFormat="1" applyFont="1" applyFill="1" applyBorder="1" applyAlignment="1">
      <alignment vertical="top"/>
    </xf>
    <xf numFmtId="0" fontId="16" fillId="0" borderId="3" xfId="0" applyNumberFormat="1" applyFont="1" applyFill="1" applyBorder="1" applyAlignment="1">
      <alignment vertical="top" wrapText="1"/>
    </xf>
    <xf numFmtId="0" fontId="16" fillId="0" borderId="3" xfId="0" applyFont="1" applyFill="1" applyBorder="1" applyAlignment="1">
      <alignment vertical="top" wrapText="1"/>
    </xf>
    <xf numFmtId="0" fontId="16" fillId="0" borderId="3" xfId="0" applyFont="1" applyFill="1" applyBorder="1"/>
    <xf numFmtId="4" fontId="16" fillId="0" borderId="3" xfId="0" applyNumberFormat="1" applyFont="1" applyFill="1" applyBorder="1" applyAlignment="1">
      <alignment horizontal="right" vertical="top" wrapText="1"/>
    </xf>
    <xf numFmtId="4" fontId="16" fillId="0" borderId="3" xfId="0" applyNumberFormat="1" applyFont="1" applyFill="1" applyBorder="1" applyAlignment="1">
      <alignment vertical="top" wrapText="1"/>
    </xf>
    <xf numFmtId="2" fontId="16" fillId="0" borderId="3" xfId="0" applyNumberFormat="1" applyFont="1" applyFill="1" applyBorder="1" applyAlignment="1">
      <alignment vertical="top" wrapText="1"/>
    </xf>
    <xf numFmtId="14" fontId="16" fillId="0" borderId="3" xfId="0" applyNumberFormat="1" applyFont="1" applyFill="1" applyBorder="1" applyAlignment="1">
      <alignment horizontal="left" vertical="top"/>
    </xf>
    <xf numFmtId="14" fontId="16" fillId="0" borderId="3" xfId="0" applyNumberFormat="1" applyFont="1" applyFill="1" applyBorder="1" applyAlignment="1">
      <alignment vertical="top"/>
    </xf>
    <xf numFmtId="14" fontId="16" fillId="0" borderId="3" xfId="0" applyNumberFormat="1" applyFont="1" applyFill="1" applyBorder="1" applyAlignment="1">
      <alignment vertical="top" wrapText="1"/>
    </xf>
    <xf numFmtId="4" fontId="16" fillId="0" borderId="2" xfId="0" applyNumberFormat="1" applyFont="1" applyFill="1" applyBorder="1" applyAlignment="1">
      <alignment horizontal="right" vertical="top" wrapText="1"/>
    </xf>
    <xf numFmtId="0" fontId="16" fillId="0" borderId="5" xfId="0" applyNumberFormat="1" applyFont="1" applyFill="1" applyBorder="1" applyAlignment="1">
      <alignment vertical="top" wrapText="1"/>
    </xf>
    <xf numFmtId="0" fontId="16" fillId="0" borderId="5" xfId="0" applyFont="1" applyFill="1" applyBorder="1" applyAlignment="1">
      <alignment vertical="top" wrapText="1"/>
    </xf>
    <xf numFmtId="0" fontId="16" fillId="0" borderId="5" xfId="0" applyFont="1" applyFill="1" applyBorder="1"/>
    <xf numFmtId="4" fontId="16" fillId="0" borderId="5" xfId="0" applyNumberFormat="1" applyFont="1" applyFill="1" applyBorder="1" applyAlignment="1">
      <alignment horizontal="right" vertical="top" wrapText="1"/>
    </xf>
    <xf numFmtId="4" fontId="16" fillId="0" borderId="5" xfId="0" applyNumberFormat="1" applyFont="1" applyFill="1" applyBorder="1" applyAlignment="1">
      <alignment vertical="top" wrapText="1"/>
    </xf>
    <xf numFmtId="2" fontId="16" fillId="0" borderId="5" xfId="0" applyNumberFormat="1" applyFont="1" applyFill="1" applyBorder="1" applyAlignment="1">
      <alignment vertical="top" wrapText="1"/>
    </xf>
    <xf numFmtId="14" fontId="16" fillId="0" borderId="5" xfId="0" applyNumberFormat="1" applyFont="1" applyFill="1" applyBorder="1" applyAlignment="1">
      <alignment horizontal="left" vertical="top"/>
    </xf>
    <xf numFmtId="14" fontId="16" fillId="0" borderId="5" xfId="0" applyNumberFormat="1" applyFont="1" applyFill="1" applyBorder="1" applyAlignment="1">
      <alignment vertical="top"/>
    </xf>
    <xf numFmtId="0" fontId="22" fillId="0" borderId="2"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3" xfId="0" applyFont="1" applyFill="1" applyBorder="1" applyAlignment="1">
      <alignment vertical="top"/>
    </xf>
    <xf numFmtId="14" fontId="16" fillId="0" borderId="5" xfId="0" applyNumberFormat="1" applyFont="1" applyFill="1" applyBorder="1" applyAlignment="1">
      <alignment horizontal="right" vertical="top" wrapText="1"/>
    </xf>
    <xf numFmtId="0" fontId="16" fillId="0" borderId="3" xfId="0" applyFont="1" applyFill="1" applyBorder="1" applyAlignment="1">
      <alignment horizontal="left" vertical="top" wrapText="1"/>
    </xf>
    <xf numFmtId="164" fontId="16" fillId="0" borderId="3" xfId="0" applyNumberFormat="1" applyFont="1" applyFill="1" applyBorder="1" applyAlignment="1">
      <alignment vertical="top" wrapText="1"/>
    </xf>
    <xf numFmtId="164" fontId="16" fillId="0" borderId="2" xfId="0" applyNumberFormat="1" applyFont="1" applyFill="1" applyBorder="1" applyAlignment="1">
      <alignment vertical="top" wrapText="1"/>
    </xf>
    <xf numFmtId="0" fontId="37" fillId="0" borderId="2" xfId="0" applyFont="1" applyFill="1" applyBorder="1" applyAlignment="1"/>
    <xf numFmtId="0" fontId="37" fillId="0" borderId="2" xfId="0" applyFont="1" applyFill="1" applyBorder="1" applyAlignment="1">
      <alignment vertical="top" wrapText="1"/>
    </xf>
    <xf numFmtId="0" fontId="37" fillId="0" borderId="2" xfId="0" applyFont="1" applyFill="1" applyBorder="1" applyAlignment="1">
      <alignment vertical="top"/>
    </xf>
    <xf numFmtId="0" fontId="39" fillId="0" borderId="2" xfId="0" applyFont="1" applyFill="1" applyBorder="1" applyAlignment="1"/>
    <xf numFmtId="0" fontId="39" fillId="0" borderId="2" xfId="0" applyFont="1" applyFill="1" applyBorder="1" applyAlignment="1">
      <alignment horizontal="right" vertical="top"/>
    </xf>
    <xf numFmtId="4" fontId="16" fillId="0" borderId="2" xfId="0" applyNumberFormat="1" applyFont="1" applyFill="1" applyBorder="1"/>
    <xf numFmtId="49" fontId="16" fillId="0" borderId="2" xfId="0" applyNumberFormat="1" applyFont="1" applyFill="1" applyBorder="1" applyAlignment="1">
      <alignment vertical="top"/>
    </xf>
    <xf numFmtId="0" fontId="16" fillId="0" borderId="2" xfId="0" applyFont="1" applyFill="1" applyBorder="1" applyAlignment="1">
      <alignment horizontal="right" vertical="top"/>
    </xf>
    <xf numFmtId="0" fontId="40" fillId="0" borderId="2" xfId="0" applyFont="1" applyFill="1" applyBorder="1" applyAlignment="1">
      <alignment vertical="top"/>
    </xf>
    <xf numFmtId="4" fontId="40" fillId="0" borderId="2" xfId="0" applyNumberFormat="1" applyFont="1" applyFill="1" applyBorder="1" applyAlignment="1">
      <alignment vertical="top"/>
    </xf>
    <xf numFmtId="0" fontId="37" fillId="0" borderId="2" xfId="0" applyFont="1" applyFill="1" applyBorder="1"/>
    <xf numFmtId="2" fontId="16" fillId="0" borderId="2" xfId="0" applyNumberFormat="1" applyFont="1" applyFill="1" applyBorder="1" applyAlignment="1">
      <alignment vertical="top"/>
    </xf>
    <xf numFmtId="0" fontId="39" fillId="0" borderId="0" xfId="0" applyFont="1" applyFill="1" applyAlignment="1">
      <alignment vertical="top" wrapText="1"/>
    </xf>
    <xf numFmtId="0" fontId="41" fillId="0" borderId="0" xfId="0" applyFont="1" applyFill="1"/>
    <xf numFmtId="0" fontId="37" fillId="0" borderId="0" xfId="0" applyFont="1" applyFill="1" applyBorder="1"/>
    <xf numFmtId="0" fontId="16" fillId="0" borderId="2" xfId="0" applyFont="1" applyFill="1" applyBorder="1" applyAlignment="1">
      <alignment horizontal="right" vertical="top" wrapText="1"/>
    </xf>
    <xf numFmtId="14" fontId="16" fillId="0" borderId="2" xfId="0" applyNumberFormat="1" applyFont="1" applyFill="1" applyBorder="1" applyAlignment="1">
      <alignment horizontal="right" vertical="top" wrapText="1"/>
    </xf>
    <xf numFmtId="0" fontId="16" fillId="0" borderId="4" xfId="0" applyFont="1" applyFill="1" applyBorder="1"/>
    <xf numFmtId="0" fontId="16" fillId="0" borderId="4" xfId="0" applyFont="1" applyFill="1" applyBorder="1" applyAlignment="1">
      <alignment horizontal="left" vertical="top" wrapText="1"/>
    </xf>
    <xf numFmtId="0" fontId="16" fillId="0" borderId="4" xfId="0" applyFont="1" applyFill="1" applyBorder="1" applyAlignment="1">
      <alignment vertical="top" wrapText="1"/>
    </xf>
    <xf numFmtId="4" fontId="16" fillId="0" borderId="4" xfId="0" applyNumberFormat="1" applyFont="1" applyFill="1" applyBorder="1" applyAlignment="1">
      <alignment vertical="top" wrapText="1"/>
    </xf>
    <xf numFmtId="2" fontId="16" fillId="0" borderId="4" xfId="0" applyNumberFormat="1" applyFont="1" applyFill="1" applyBorder="1" applyAlignment="1">
      <alignment vertical="top" wrapText="1"/>
    </xf>
    <xf numFmtId="14" fontId="16" fillId="0" borderId="4" xfId="0" applyNumberFormat="1" applyFont="1" applyFill="1" applyBorder="1" applyAlignment="1">
      <alignment horizontal="left" vertical="top"/>
    </xf>
    <xf numFmtId="0" fontId="42" fillId="0" borderId="2" xfId="0" applyFont="1" applyFill="1" applyBorder="1" applyAlignment="1">
      <alignment horizontal="left" vertical="center"/>
    </xf>
    <xf numFmtId="0" fontId="22" fillId="0" borderId="2" xfId="0" applyFont="1" applyFill="1" applyBorder="1" applyAlignment="1">
      <alignment horizontal="center" vertical="center"/>
    </xf>
    <xf numFmtId="0" fontId="16" fillId="0" borderId="2" xfId="0" applyFont="1" applyFill="1" applyBorder="1" applyAlignment="1">
      <alignment horizontal="left" vertical="top"/>
    </xf>
    <xf numFmtId="0" fontId="16" fillId="0" borderId="2" xfId="0" applyNumberFormat="1" applyFont="1" applyFill="1" applyBorder="1" applyAlignment="1">
      <alignment horizontal="left" vertical="top" wrapText="1"/>
    </xf>
    <xf numFmtId="4" fontId="37" fillId="0" borderId="2" xfId="0" applyNumberFormat="1" applyFont="1" applyFill="1" applyBorder="1"/>
    <xf numFmtId="14" fontId="38" fillId="0" borderId="2" xfId="0" applyNumberFormat="1" applyFont="1" applyFill="1" applyBorder="1" applyAlignment="1">
      <alignment vertical="top"/>
    </xf>
    <xf numFmtId="4" fontId="37" fillId="0" borderId="0" xfId="0" applyNumberFormat="1" applyFont="1" applyFill="1" applyBorder="1"/>
    <xf numFmtId="4" fontId="37" fillId="0" borderId="0" xfId="0" applyNumberFormat="1" applyFont="1" applyFill="1"/>
    <xf numFmtId="164" fontId="37" fillId="0" borderId="0" xfId="0" applyNumberFormat="1" applyFont="1" applyFill="1"/>
    <xf numFmtId="165" fontId="37" fillId="0" borderId="0" xfId="0" applyNumberFormat="1" applyFont="1" applyFill="1" applyBorder="1"/>
    <xf numFmtId="0" fontId="4" fillId="0" borderId="2" xfId="0" applyFont="1" applyFill="1" applyBorder="1" applyAlignment="1">
      <alignment horizontal="center" vertical="top"/>
    </xf>
    <xf numFmtId="49" fontId="4" fillId="0" borderId="2" xfId="0" applyNumberFormat="1" applyFont="1" applyFill="1" applyBorder="1" applyAlignment="1">
      <alignment horizontal="center" vertical="top"/>
    </xf>
    <xf numFmtId="0" fontId="4" fillId="0" borderId="2" xfId="0" applyFont="1" applyFill="1" applyBorder="1" applyAlignment="1">
      <alignment vertical="top" wrapText="1"/>
    </xf>
    <xf numFmtId="4" fontId="4" fillId="0" borderId="2" xfId="0" applyNumberFormat="1" applyFont="1" applyFill="1" applyBorder="1" applyAlignment="1">
      <alignment horizontal="right" vertical="top" wrapText="1"/>
    </xf>
    <xf numFmtId="14" fontId="4" fillId="0" borderId="2" xfId="0" applyNumberFormat="1" applyFont="1" applyFill="1" applyBorder="1" applyAlignment="1">
      <alignment horizontal="right" vertical="top" wrapText="1"/>
    </xf>
    <xf numFmtId="14" fontId="39" fillId="0" borderId="5" xfId="0" applyNumberFormat="1" applyFont="1" applyFill="1" applyBorder="1" applyAlignment="1">
      <alignment vertical="top" wrapText="1"/>
    </xf>
    <xf numFmtId="0" fontId="17" fillId="0" borderId="2" xfId="0" applyFont="1" applyFill="1" applyBorder="1" applyAlignment="1">
      <alignment vertical="top" wrapText="1"/>
    </xf>
    <xf numFmtId="0" fontId="17" fillId="0" borderId="2" xfId="0" applyFont="1" applyFill="1" applyBorder="1" applyAlignment="1">
      <alignment horizontal="left" vertical="top" wrapText="1"/>
    </xf>
    <xf numFmtId="4" fontId="17" fillId="0" borderId="2" xfId="0" applyNumberFormat="1" applyFont="1" applyFill="1" applyBorder="1" applyAlignment="1">
      <alignment horizontal="right" vertical="top" wrapText="1"/>
    </xf>
    <xf numFmtId="14" fontId="17" fillId="0" borderId="2" xfId="0" applyNumberFormat="1" applyFont="1" applyFill="1" applyBorder="1" applyAlignment="1">
      <alignment horizontal="right" vertical="top" wrapText="1"/>
    </xf>
    <xf numFmtId="0" fontId="17" fillId="0" borderId="2" xfId="0" applyFont="1" applyFill="1" applyBorder="1"/>
    <xf numFmtId="2" fontId="4" fillId="0" borderId="2" xfId="0" applyNumberFormat="1" applyFont="1" applyFill="1" applyBorder="1" applyAlignment="1">
      <alignment horizontal="right" vertical="top" wrapText="1"/>
    </xf>
    <xf numFmtId="49" fontId="4" fillId="0" borderId="2" xfId="0" applyNumberFormat="1" applyFont="1" applyFill="1" applyBorder="1" applyAlignment="1">
      <alignment horizontal="center" vertical="top" wrapText="1"/>
    </xf>
    <xf numFmtId="0" fontId="4" fillId="0" borderId="2" xfId="0" applyFont="1" applyFill="1" applyBorder="1" applyAlignment="1">
      <alignment horizontal="right" vertical="top" wrapText="1"/>
    </xf>
    <xf numFmtId="49" fontId="4" fillId="0" borderId="2" xfId="0" applyNumberFormat="1" applyFont="1" applyFill="1" applyBorder="1" applyAlignment="1">
      <alignment vertical="top" wrapText="1"/>
    </xf>
    <xf numFmtId="2" fontId="4" fillId="0" borderId="2" xfId="0" applyNumberFormat="1" applyFont="1" applyFill="1" applyBorder="1" applyAlignment="1">
      <alignment vertical="top" wrapText="1"/>
    </xf>
    <xf numFmtId="0" fontId="43" fillId="0" borderId="2" xfId="0" applyFont="1" applyFill="1" applyBorder="1" applyAlignment="1">
      <alignment horizontal="left" vertical="top" wrapText="1"/>
    </xf>
    <xf numFmtId="0" fontId="17" fillId="0" borderId="2" xfId="0" applyFont="1" applyFill="1" applyBorder="1" applyAlignment="1">
      <alignment vertical="top"/>
    </xf>
    <xf numFmtId="4" fontId="17" fillId="0" borderId="2" xfId="0" applyNumberFormat="1" applyFont="1" applyFill="1" applyBorder="1" applyAlignment="1">
      <alignment vertical="top" wrapText="1"/>
    </xf>
    <xf numFmtId="0" fontId="44" fillId="0" borderId="2" xfId="0" applyFont="1" applyFill="1" applyBorder="1"/>
    <xf numFmtId="0" fontId="4" fillId="0" borderId="2" xfId="0" applyFont="1" applyFill="1" applyBorder="1" applyAlignment="1">
      <alignment vertical="top"/>
    </xf>
    <xf numFmtId="2" fontId="4" fillId="0" borderId="2" xfId="0" applyNumberFormat="1" applyFont="1" applyFill="1" applyBorder="1" applyAlignment="1">
      <alignment horizontal="right" vertical="top"/>
    </xf>
    <xf numFmtId="0" fontId="45" fillId="0" borderId="2" xfId="0" applyFont="1" applyFill="1" applyBorder="1" applyAlignment="1">
      <alignment horizontal="center" vertical="top"/>
    </xf>
    <xf numFmtId="0" fontId="46" fillId="0" borderId="2" xfId="0" applyFont="1" applyFill="1" applyBorder="1"/>
    <xf numFmtId="4" fontId="17" fillId="0" borderId="2" xfId="0" applyNumberFormat="1" applyFont="1" applyFill="1" applyBorder="1" applyAlignment="1">
      <alignment horizontal="right" wrapText="1"/>
    </xf>
    <xf numFmtId="0" fontId="45" fillId="0" borderId="2" xfId="0" applyFont="1" applyFill="1" applyBorder="1"/>
    <xf numFmtId="0" fontId="4" fillId="0" borderId="2" xfId="0" applyFont="1" applyFill="1" applyBorder="1" applyAlignment="1">
      <alignment horizontal="center" vertical="top" wrapText="1"/>
    </xf>
    <xf numFmtId="1" fontId="4" fillId="0" borderId="2"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 xfId="0" applyNumberFormat="1" applyFont="1" applyFill="1" applyBorder="1" applyAlignment="1">
      <alignment horizontal="center" vertical="top"/>
    </xf>
    <xf numFmtId="4" fontId="4" fillId="0" borderId="2" xfId="0" applyNumberFormat="1" applyFont="1" applyFill="1" applyBorder="1" applyAlignment="1">
      <alignment horizontal="right" vertical="top"/>
    </xf>
    <xf numFmtId="14" fontId="4" fillId="0" borderId="2" xfId="0" applyNumberFormat="1" applyFont="1" applyFill="1" applyBorder="1" applyAlignment="1">
      <alignment vertical="top"/>
    </xf>
    <xf numFmtId="14" fontId="4" fillId="0" borderId="5" xfId="0" applyNumberFormat="1" applyFont="1" applyFill="1" applyBorder="1" applyAlignment="1">
      <alignment vertical="top"/>
    </xf>
    <xf numFmtId="0" fontId="4" fillId="0" borderId="5" xfId="0" applyFont="1" applyFill="1" applyBorder="1" applyAlignment="1">
      <alignment vertical="top" wrapText="1"/>
    </xf>
    <xf numFmtId="4" fontId="17" fillId="0" borderId="2" xfId="0" applyNumberFormat="1" applyFont="1" applyFill="1" applyBorder="1" applyAlignment="1">
      <alignment horizontal="right" vertical="top"/>
    </xf>
    <xf numFmtId="0" fontId="4" fillId="0" borderId="2" xfId="0" applyFont="1" applyFill="1" applyBorder="1"/>
    <xf numFmtId="0" fontId="4" fillId="0" borderId="5" xfId="0" applyFont="1" applyFill="1" applyBorder="1"/>
    <xf numFmtId="0" fontId="39" fillId="0" borderId="2" xfId="0" applyFont="1" applyFill="1" applyBorder="1" applyAlignment="1">
      <alignment horizontal="center" vertical="top" wrapText="1"/>
    </xf>
    <xf numFmtId="0" fontId="19" fillId="0" borderId="2" xfId="0" applyFont="1" applyFill="1" applyBorder="1" applyAlignment="1">
      <alignment horizontal="center" vertical="top"/>
    </xf>
    <xf numFmtId="0" fontId="19" fillId="0" borderId="2" xfId="0" applyFont="1" applyFill="1" applyBorder="1" applyAlignment="1">
      <alignment horizontal="center" vertical="top" wrapText="1"/>
    </xf>
    <xf numFmtId="0" fontId="25" fillId="0" borderId="2" xfId="4" applyFont="1" applyFill="1" applyBorder="1"/>
    <xf numFmtId="0" fontId="25" fillId="0" borderId="2" xfId="4" applyFont="1" applyFill="1" applyBorder="1" applyAlignment="1">
      <alignment wrapText="1"/>
    </xf>
    <xf numFmtId="0" fontId="25" fillId="0" borderId="2" xfId="4" applyFont="1" applyFill="1" applyBorder="1" applyAlignment="1">
      <alignment vertical="top" wrapText="1"/>
    </xf>
    <xf numFmtId="49" fontId="16" fillId="0" borderId="2" xfId="4" applyNumberFormat="1" applyFont="1" applyFill="1" applyBorder="1" applyAlignment="1">
      <alignment horizontal="left" vertical="center" wrapText="1"/>
    </xf>
    <xf numFmtId="49" fontId="16" fillId="0" borderId="5"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top" wrapText="1"/>
    </xf>
    <xf numFmtId="0" fontId="39" fillId="0" borderId="7" xfId="0" applyFont="1" applyFill="1" applyBorder="1" applyAlignment="1">
      <alignment horizontal="center" vertical="top" wrapText="1"/>
    </xf>
    <xf numFmtId="0" fontId="19" fillId="0" borderId="2" xfId="0" applyFont="1" applyFill="1" applyBorder="1" applyAlignment="1">
      <alignment vertical="top"/>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39" fillId="0" borderId="2" xfId="0" applyFont="1" applyFill="1" applyBorder="1"/>
    <xf numFmtId="0" fontId="39" fillId="0" borderId="7" xfId="0" applyFont="1" applyFill="1" applyBorder="1"/>
    <xf numFmtId="0" fontId="37" fillId="0" borderId="2" xfId="0" applyFont="1" applyFill="1" applyBorder="1" applyAlignment="1">
      <alignment horizontal="center" vertical="center"/>
    </xf>
    <xf numFmtId="0" fontId="18" fillId="0" borderId="2" xfId="4" applyFont="1" applyFill="1" applyBorder="1" applyAlignment="1">
      <alignment horizontal="center" vertical="center"/>
    </xf>
    <xf numFmtId="0" fontId="39" fillId="0" borderId="2" xfId="4" applyFont="1" applyFill="1" applyBorder="1" applyAlignment="1">
      <alignment horizontal="center" vertical="center" wrapText="1"/>
    </xf>
    <xf numFmtId="0" fontId="22" fillId="0" borderId="2" xfId="4" applyFont="1" applyFill="1" applyBorder="1" applyAlignment="1">
      <alignment horizontal="left" vertical="top" wrapText="1"/>
    </xf>
    <xf numFmtId="0" fontId="16" fillId="0" borderId="2" xfId="0" applyFont="1" applyFill="1" applyBorder="1" applyAlignment="1">
      <alignment horizontal="center" vertical="center" wrapText="1"/>
    </xf>
    <xf numFmtId="165" fontId="16" fillId="0" borderId="2" xfId="0"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xf>
    <xf numFmtId="0" fontId="18" fillId="0" borderId="0" xfId="4" applyFont="1" applyFill="1" applyBorder="1" applyAlignment="1">
      <alignment horizontal="center" vertical="center"/>
    </xf>
    <xf numFmtId="49" fontId="18" fillId="0" borderId="0" xfId="4"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 fontId="18" fillId="0" borderId="0" xfId="4" applyNumberFormat="1" applyFont="1" applyFill="1" applyBorder="1" applyAlignment="1">
      <alignment horizontal="center" vertical="center"/>
    </xf>
    <xf numFmtId="4" fontId="18" fillId="0" borderId="0" xfId="4" applyNumberFormat="1" applyFont="1" applyFill="1" applyBorder="1" applyAlignment="1">
      <alignment horizontal="center" vertical="center" wrapText="1"/>
    </xf>
    <xf numFmtId="165" fontId="18" fillId="0" borderId="0" xfId="4" applyNumberFormat="1" applyFont="1" applyFill="1" applyBorder="1" applyAlignment="1">
      <alignment horizontal="center" vertical="center" wrapText="1"/>
    </xf>
    <xf numFmtId="3" fontId="18" fillId="0" borderId="0" xfId="4" applyNumberFormat="1" applyFont="1" applyFill="1" applyBorder="1" applyAlignment="1">
      <alignment horizontal="center" vertical="center"/>
    </xf>
    <xf numFmtId="4" fontId="16" fillId="0" borderId="3" xfId="0" applyNumberFormat="1" applyFont="1" applyFill="1" applyBorder="1" applyAlignment="1">
      <alignment horizontal="right" vertical="top"/>
    </xf>
    <xf numFmtId="4" fontId="16" fillId="0" borderId="5" xfId="0" applyNumberFormat="1" applyFont="1" applyFill="1" applyBorder="1" applyAlignment="1">
      <alignment horizontal="right" vertical="top"/>
    </xf>
    <xf numFmtId="2" fontId="16" fillId="0" borderId="3" xfId="0" applyNumberFormat="1" applyFont="1" applyFill="1" applyBorder="1" applyAlignment="1">
      <alignment horizontal="right" vertical="top"/>
    </xf>
    <xf numFmtId="2" fontId="16" fillId="0" borderId="5" xfId="0" applyNumberFormat="1" applyFont="1" applyFill="1" applyBorder="1" applyAlignment="1">
      <alignment horizontal="right" vertical="top"/>
    </xf>
    <xf numFmtId="0" fontId="25" fillId="0" borderId="0" xfId="0" applyFont="1" applyFill="1" applyAlignment="1">
      <alignment horizontal="center" vertical="center"/>
    </xf>
    <xf numFmtId="0" fontId="16" fillId="0" borderId="1" xfId="0" applyFont="1" applyFill="1" applyBorder="1" applyAlignment="1">
      <alignment horizontal="center" vertical="center" wrapText="1"/>
    </xf>
    <xf numFmtId="4" fontId="16" fillId="0" borderId="3" xfId="0" applyNumberFormat="1" applyFont="1" applyFill="1" applyBorder="1" applyAlignment="1">
      <alignment horizontal="right" vertical="top" wrapText="1"/>
    </xf>
    <xf numFmtId="4" fontId="16" fillId="0" borderId="5" xfId="0" applyNumberFormat="1" applyFont="1" applyFill="1" applyBorder="1" applyAlignment="1">
      <alignment horizontal="right" vertical="top" wrapText="1"/>
    </xf>
    <xf numFmtId="2" fontId="16" fillId="0" borderId="3" xfId="0" applyNumberFormat="1" applyFont="1" applyFill="1" applyBorder="1" applyAlignment="1">
      <alignment horizontal="right" vertical="top" wrapText="1"/>
    </xf>
    <xf numFmtId="2" fontId="16" fillId="0" borderId="5" xfId="0" applyNumberFormat="1" applyFont="1" applyFill="1" applyBorder="1" applyAlignment="1">
      <alignment horizontal="right" vertical="top" wrapText="1"/>
    </xf>
    <xf numFmtId="0" fontId="4" fillId="0" borderId="2" xfId="0" applyFont="1" applyFill="1" applyBorder="1" applyAlignment="1">
      <alignment horizontal="center" vertical="center" wrapText="1"/>
    </xf>
    <xf numFmtId="0" fontId="47" fillId="0" borderId="2"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49" fontId="16" fillId="0" borderId="2" xfId="4" applyNumberFormat="1" applyFont="1" applyFill="1" applyBorder="1" applyAlignment="1">
      <alignment horizontal="center" vertical="center" wrapText="1"/>
    </xf>
    <xf numFmtId="49" fontId="16" fillId="0" borderId="3" xfId="4" applyNumberFormat="1" applyFont="1" applyFill="1" applyBorder="1" applyAlignment="1">
      <alignment horizontal="center" vertical="center" wrapText="1"/>
    </xf>
    <xf numFmtId="49" fontId="16" fillId="0" borderId="4" xfId="4" applyNumberFormat="1" applyFont="1" applyFill="1" applyBorder="1" applyAlignment="1">
      <alignment horizontal="center" vertical="center" wrapText="1"/>
    </xf>
    <xf numFmtId="49" fontId="16" fillId="0" borderId="5" xfId="4" applyNumberFormat="1"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6" fillId="0" borderId="2" xfId="4" applyFont="1" applyFill="1" applyBorder="1" applyAlignment="1">
      <alignment horizontal="center" vertical="center" wrapText="1"/>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3333"/>
      <color rgb="FFFF111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1044;&#1077;&#1088;&#1077;&#1074;&#1103;&#1085;&#1082;&#1086;/2021/&#1054;&#1058;&#1063;&#1045;&#1058;/&#1079;&#1072;&#1087;&#1088;&#1086;&#1089;%20&#1087;&#1086;%20&#1045;&#1043;&#1056;&#1053;/2307_&#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7_ЗД"/>
    </sheetNames>
    <sheetDataSet>
      <sheetData sheetId="0">
        <row r="218">
          <cell r="B218" t="str">
            <v>23:07:0101045:137</v>
          </cell>
        </row>
        <row r="219">
          <cell r="B219" t="str">
            <v>23:07:0101045:163</v>
          </cell>
        </row>
        <row r="242">
          <cell r="B242" t="str">
            <v>23:07:0102007:204</v>
          </cell>
        </row>
        <row r="243">
          <cell r="B243" t="str">
            <v>23:07:0102008:65</v>
          </cell>
        </row>
        <row r="252">
          <cell r="B252" t="str">
            <v>23:07:0103005:137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O198"/>
  <sheetViews>
    <sheetView zoomScale="85" zoomScaleNormal="85" workbookViewId="0">
      <pane xSplit="3" ySplit="4" topLeftCell="D5" activePane="bottomRight" state="frozen"/>
      <selection pane="topRight" activeCell="D1" sqref="D1"/>
      <selection pane="bottomLeft" activeCell="A5" sqref="A5"/>
      <selection pane="bottomRight" activeCell="C2" sqref="C2:O2"/>
    </sheetView>
  </sheetViews>
  <sheetFormatPr defaultColWidth="9.1796875" defaultRowHeight="14.5" x14ac:dyDescent="0.35"/>
  <cols>
    <col min="1" max="1" width="4.54296875" style="259" customWidth="1"/>
    <col min="2" max="2" width="10.7265625" style="259" customWidth="1"/>
    <col min="3" max="3" width="18.1796875" style="259" customWidth="1"/>
    <col min="4" max="4" width="19.1796875" style="259" customWidth="1"/>
    <col min="5" max="6" width="19.54296875" style="259" bestFit="1" customWidth="1"/>
    <col min="7" max="7" width="11.7265625" style="259" bestFit="1" customWidth="1"/>
    <col min="8" max="8" width="13.1796875" style="259" customWidth="1"/>
    <col min="9" max="9" width="14.54296875" style="327" bestFit="1" customWidth="1"/>
    <col min="10" max="10" width="12.54296875" style="327" bestFit="1" customWidth="1"/>
    <col min="11" max="11" width="10" style="259" bestFit="1" customWidth="1"/>
    <col min="12" max="12" width="14.54296875" style="327" bestFit="1" customWidth="1"/>
    <col min="13" max="13" width="13.453125" style="259" bestFit="1" customWidth="1"/>
    <col min="14" max="14" width="10.453125" style="259" customWidth="1"/>
    <col min="15" max="15" width="29.1796875" style="259" customWidth="1"/>
    <col min="16" max="16" width="11.7265625" style="259" customWidth="1"/>
    <col min="17" max="17" width="11.1796875" style="259" customWidth="1"/>
    <col min="18" max="18" width="21.7265625" style="259" customWidth="1"/>
    <col min="19" max="19" width="10.54296875" style="259" customWidth="1"/>
    <col min="20" max="20" width="15.54296875" style="259" customWidth="1"/>
    <col min="21" max="21" width="11.453125" style="259" customWidth="1"/>
    <col min="22" max="16384" width="9.1796875" style="259"/>
  </cols>
  <sheetData>
    <row r="1" spans="1:67" ht="23.25" customHeight="1" x14ac:dyDescent="0.35">
      <c r="A1" s="401" t="s">
        <v>71</v>
      </c>
      <c r="B1" s="401"/>
      <c r="C1" s="401"/>
      <c r="D1" s="401"/>
      <c r="E1" s="401"/>
      <c r="F1" s="401"/>
      <c r="G1" s="401"/>
      <c r="H1" s="401"/>
      <c r="I1" s="401"/>
      <c r="J1" s="401"/>
      <c r="K1" s="401"/>
      <c r="L1" s="401"/>
      <c r="M1" s="401"/>
      <c r="N1" s="401"/>
      <c r="O1" s="401"/>
      <c r="P1" s="401"/>
    </row>
    <row r="2" spans="1:67" ht="39.75" customHeight="1" x14ac:dyDescent="0.35">
      <c r="A2" s="260"/>
      <c r="B2" s="260"/>
      <c r="C2" s="402" t="s">
        <v>1865</v>
      </c>
      <c r="D2" s="402"/>
      <c r="E2" s="402"/>
      <c r="F2" s="402"/>
      <c r="G2" s="402"/>
      <c r="H2" s="402"/>
      <c r="I2" s="402"/>
      <c r="J2" s="402"/>
      <c r="K2" s="402"/>
      <c r="L2" s="402"/>
      <c r="M2" s="402"/>
      <c r="N2" s="402"/>
      <c r="O2" s="402"/>
      <c r="P2" s="260"/>
      <c r="Q2" s="261"/>
      <c r="R2" s="261"/>
      <c r="S2" s="261"/>
    </row>
    <row r="3" spans="1:67" s="310" customFormat="1" ht="99" customHeight="1" x14ac:dyDescent="0.45">
      <c r="A3" s="229" t="s">
        <v>0</v>
      </c>
      <c r="B3" s="262" t="s">
        <v>1</v>
      </c>
      <c r="C3" s="262" t="s">
        <v>2</v>
      </c>
      <c r="D3" s="262" t="s">
        <v>3</v>
      </c>
      <c r="E3" s="262" t="s">
        <v>23</v>
      </c>
      <c r="F3" s="262" t="s">
        <v>4</v>
      </c>
      <c r="G3" s="262" t="s">
        <v>29</v>
      </c>
      <c r="H3" s="262" t="s">
        <v>30</v>
      </c>
      <c r="I3" s="263" t="s">
        <v>5</v>
      </c>
      <c r="J3" s="263" t="s">
        <v>42</v>
      </c>
      <c r="K3" s="262" t="s">
        <v>40</v>
      </c>
      <c r="L3" s="263" t="s">
        <v>6</v>
      </c>
      <c r="M3" s="262" t="s">
        <v>7</v>
      </c>
      <c r="N3" s="262" t="s">
        <v>8</v>
      </c>
      <c r="O3" s="262" t="s">
        <v>9</v>
      </c>
      <c r="P3" s="262" t="s">
        <v>10</v>
      </c>
      <c r="Q3" s="262" t="s">
        <v>11</v>
      </c>
      <c r="R3" s="262" t="s">
        <v>28</v>
      </c>
      <c r="S3" s="262" t="s">
        <v>12</v>
      </c>
      <c r="T3" s="262" t="s">
        <v>13</v>
      </c>
      <c r="U3" s="309"/>
    </row>
    <row r="4" spans="1:67" s="310" customFormat="1" ht="18.5" x14ac:dyDescent="0.45">
      <c r="A4" s="258">
        <v>1</v>
      </c>
      <c r="B4" s="262">
        <v>2</v>
      </c>
      <c r="C4" s="262">
        <v>3</v>
      </c>
      <c r="D4" s="262">
        <v>4</v>
      </c>
      <c r="E4" s="262">
        <v>5</v>
      </c>
      <c r="F4" s="262">
        <v>6</v>
      </c>
      <c r="G4" s="262">
        <v>7</v>
      </c>
      <c r="H4" s="262">
        <v>8</v>
      </c>
      <c r="I4" s="264">
        <v>9</v>
      </c>
      <c r="J4" s="264">
        <v>10</v>
      </c>
      <c r="K4" s="264">
        <v>11</v>
      </c>
      <c r="L4" s="264">
        <v>12</v>
      </c>
      <c r="M4" s="262">
        <v>13</v>
      </c>
      <c r="N4" s="262">
        <v>14</v>
      </c>
      <c r="O4" s="262">
        <v>15</v>
      </c>
      <c r="P4" s="262">
        <v>16</v>
      </c>
      <c r="Q4" s="262">
        <v>17</v>
      </c>
      <c r="R4" s="262">
        <v>18</v>
      </c>
      <c r="S4" s="262">
        <v>19</v>
      </c>
      <c r="T4" s="262">
        <v>20</v>
      </c>
    </row>
    <row r="5" spans="1:67" ht="39" x14ac:dyDescent="0.35">
      <c r="A5" s="264">
        <v>1</v>
      </c>
      <c r="B5" s="254" t="s">
        <v>1519</v>
      </c>
      <c r="C5" s="265" t="s">
        <v>72</v>
      </c>
      <c r="D5" s="265" t="s">
        <v>73</v>
      </c>
      <c r="E5" s="229" t="s">
        <v>47</v>
      </c>
      <c r="F5" s="253" t="s">
        <v>70</v>
      </c>
      <c r="G5" s="253">
        <v>935</v>
      </c>
      <c r="H5" s="253"/>
      <c r="I5" s="227">
        <v>1001225</v>
      </c>
      <c r="J5" s="225">
        <f t="shared" ref="J5:J41" si="0">I5-L5</f>
        <v>0</v>
      </c>
      <c r="K5" s="226">
        <f t="shared" ref="K5:K24" si="1">J5/I5*100</f>
        <v>0</v>
      </c>
      <c r="L5" s="227">
        <v>1001225</v>
      </c>
      <c r="M5" s="266"/>
      <c r="N5" s="228">
        <v>40163</v>
      </c>
      <c r="O5" s="155" t="s">
        <v>74</v>
      </c>
      <c r="P5" s="256"/>
      <c r="Q5" s="254"/>
      <c r="R5" s="229"/>
      <c r="S5" s="267"/>
      <c r="T5" s="256"/>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row>
    <row r="6" spans="1:67" ht="65.25" customHeight="1" x14ac:dyDescent="0.35">
      <c r="A6" s="264">
        <v>2</v>
      </c>
      <c r="B6" s="265" t="s">
        <v>1520</v>
      </c>
      <c r="C6" s="265" t="s">
        <v>75</v>
      </c>
      <c r="D6" s="265" t="s">
        <v>76</v>
      </c>
      <c r="E6" s="229" t="s">
        <v>47</v>
      </c>
      <c r="F6" s="253" t="s">
        <v>70</v>
      </c>
      <c r="G6" s="253" t="s">
        <v>70</v>
      </c>
      <c r="H6" s="253"/>
      <c r="I6" s="227">
        <v>1</v>
      </c>
      <c r="J6" s="225">
        <f t="shared" si="0"/>
        <v>0</v>
      </c>
      <c r="K6" s="226">
        <f t="shared" si="1"/>
        <v>0</v>
      </c>
      <c r="L6" s="227">
        <v>1</v>
      </c>
      <c r="M6" s="256"/>
      <c r="N6" s="228">
        <v>39003</v>
      </c>
      <c r="O6" s="155" t="s">
        <v>77</v>
      </c>
      <c r="P6" s="256"/>
      <c r="Q6" s="256"/>
      <c r="R6" s="229"/>
      <c r="S6" s="267"/>
      <c r="T6" s="256"/>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row>
    <row r="7" spans="1:67" ht="92.25" customHeight="1" x14ac:dyDescent="0.35">
      <c r="A7" s="264">
        <v>3</v>
      </c>
      <c r="B7" s="265" t="s">
        <v>1521</v>
      </c>
      <c r="C7" s="265" t="s">
        <v>78</v>
      </c>
      <c r="D7" s="265" t="s">
        <v>79</v>
      </c>
      <c r="E7" s="229" t="s">
        <v>47</v>
      </c>
      <c r="F7" s="253" t="s">
        <v>70</v>
      </c>
      <c r="G7" s="253">
        <v>165</v>
      </c>
      <c r="H7" s="253"/>
      <c r="I7" s="227">
        <v>232232</v>
      </c>
      <c r="J7" s="225">
        <f t="shared" si="0"/>
        <v>29996.53</v>
      </c>
      <c r="K7" s="226">
        <f t="shared" si="1"/>
        <v>12.916622170932515</v>
      </c>
      <c r="L7" s="227">
        <v>202235.47</v>
      </c>
      <c r="M7" s="253" t="s">
        <v>70</v>
      </c>
      <c r="N7" s="228">
        <v>39473</v>
      </c>
      <c r="O7" s="229" t="s">
        <v>81</v>
      </c>
      <c r="P7" s="267"/>
      <c r="Q7" s="229"/>
      <c r="R7" s="229"/>
      <c r="S7" s="267"/>
      <c r="T7" s="268"/>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row>
    <row r="8" spans="1:67" ht="104" x14ac:dyDescent="0.35">
      <c r="A8" s="264">
        <v>4</v>
      </c>
      <c r="B8" s="265" t="s">
        <v>1522</v>
      </c>
      <c r="C8" s="265" t="s">
        <v>82</v>
      </c>
      <c r="D8" s="265" t="s">
        <v>83</v>
      </c>
      <c r="E8" s="229" t="s">
        <v>47</v>
      </c>
      <c r="F8" s="253" t="s">
        <v>70</v>
      </c>
      <c r="G8" s="253">
        <v>233</v>
      </c>
      <c r="H8" s="253"/>
      <c r="I8" s="227">
        <v>694044.51</v>
      </c>
      <c r="J8" s="225">
        <f t="shared" si="0"/>
        <v>360208.88</v>
      </c>
      <c r="K8" s="226">
        <f t="shared" si="1"/>
        <v>51.899968202327543</v>
      </c>
      <c r="L8" s="227">
        <v>333835.63</v>
      </c>
      <c r="M8" s="256"/>
      <c r="N8" s="228">
        <v>39003</v>
      </c>
      <c r="O8" s="229" t="s">
        <v>85</v>
      </c>
      <c r="P8" s="256"/>
      <c r="Q8" s="256"/>
      <c r="R8" s="229" t="s">
        <v>84</v>
      </c>
      <c r="S8" s="267">
        <v>39695</v>
      </c>
      <c r="T8" s="256"/>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row>
    <row r="9" spans="1:67" ht="78" customHeight="1" x14ac:dyDescent="0.35">
      <c r="A9" s="264">
        <v>5</v>
      </c>
      <c r="B9" s="265" t="s">
        <v>1523</v>
      </c>
      <c r="C9" s="265" t="s">
        <v>86</v>
      </c>
      <c r="D9" s="265" t="s">
        <v>87</v>
      </c>
      <c r="E9" s="229" t="s">
        <v>47</v>
      </c>
      <c r="F9" s="253"/>
      <c r="G9" s="253" t="s">
        <v>70</v>
      </c>
      <c r="H9" s="253">
        <v>70</v>
      </c>
      <c r="I9" s="227">
        <v>12212.47</v>
      </c>
      <c r="J9" s="225">
        <f t="shared" si="0"/>
        <v>12212.47</v>
      </c>
      <c r="K9" s="226">
        <f t="shared" si="1"/>
        <v>100</v>
      </c>
      <c r="L9" s="227">
        <v>0</v>
      </c>
      <c r="M9" s="256"/>
      <c r="N9" s="228">
        <v>39473</v>
      </c>
      <c r="O9" s="229" t="s">
        <v>81</v>
      </c>
      <c r="P9" s="256"/>
      <c r="Q9" s="256"/>
      <c r="R9" s="229"/>
      <c r="S9" s="267"/>
      <c r="T9" s="256"/>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row>
    <row r="10" spans="1:67" ht="104" x14ac:dyDescent="0.35">
      <c r="A10" s="264">
        <v>6</v>
      </c>
      <c r="B10" s="265" t="s">
        <v>1524</v>
      </c>
      <c r="C10" s="265" t="s">
        <v>88</v>
      </c>
      <c r="D10" s="265" t="s">
        <v>87</v>
      </c>
      <c r="E10" s="229" t="s">
        <v>48</v>
      </c>
      <c r="F10" s="253"/>
      <c r="G10" s="253">
        <v>60</v>
      </c>
      <c r="H10" s="253"/>
      <c r="I10" s="227">
        <v>320367</v>
      </c>
      <c r="J10" s="225">
        <f t="shared" si="0"/>
        <v>36041.219999999972</v>
      </c>
      <c r="K10" s="226">
        <f t="shared" si="1"/>
        <v>11.249978930414173</v>
      </c>
      <c r="L10" s="227">
        <v>284325.78000000003</v>
      </c>
      <c r="M10" s="256"/>
      <c r="N10" s="228">
        <v>39734</v>
      </c>
      <c r="O10" s="229" t="s">
        <v>85</v>
      </c>
      <c r="P10" s="256"/>
      <c r="Q10" s="256"/>
      <c r="R10" s="229" t="s">
        <v>70</v>
      </c>
      <c r="S10" s="267" t="s">
        <v>70</v>
      </c>
      <c r="T10" s="256"/>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row>
    <row r="11" spans="1:67" ht="78" x14ac:dyDescent="0.35">
      <c r="A11" s="264">
        <v>7</v>
      </c>
      <c r="B11" s="265" t="s">
        <v>1525</v>
      </c>
      <c r="C11" s="265" t="s">
        <v>90</v>
      </c>
      <c r="D11" s="265" t="s">
        <v>91</v>
      </c>
      <c r="E11" s="229" t="s">
        <v>48</v>
      </c>
      <c r="F11" s="253"/>
      <c r="G11" s="253">
        <v>80</v>
      </c>
      <c r="H11" s="265"/>
      <c r="I11" s="225">
        <v>52977</v>
      </c>
      <c r="J11" s="225">
        <f t="shared" si="0"/>
        <v>0</v>
      </c>
      <c r="K11" s="226">
        <f t="shared" si="1"/>
        <v>0</v>
      </c>
      <c r="L11" s="227">
        <v>52977</v>
      </c>
      <c r="M11" s="253"/>
      <c r="N11" s="228">
        <v>40681</v>
      </c>
      <c r="O11" s="229" t="s">
        <v>92</v>
      </c>
      <c r="P11" s="256"/>
      <c r="Q11" s="256"/>
      <c r="R11" s="229" t="s">
        <v>70</v>
      </c>
      <c r="S11" s="267" t="s">
        <v>70</v>
      </c>
      <c r="T11" s="256"/>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row>
    <row r="12" spans="1:67" ht="78" x14ac:dyDescent="0.35">
      <c r="A12" s="264">
        <v>8</v>
      </c>
      <c r="B12" s="265" t="s">
        <v>1526</v>
      </c>
      <c r="C12" s="229" t="s">
        <v>93</v>
      </c>
      <c r="D12" s="265" t="s">
        <v>91</v>
      </c>
      <c r="E12" s="229" t="s">
        <v>48</v>
      </c>
      <c r="F12" s="256"/>
      <c r="G12" s="253">
        <v>359.05</v>
      </c>
      <c r="H12" s="229"/>
      <c r="I12" s="227">
        <v>145462</v>
      </c>
      <c r="J12" s="225">
        <f t="shared" si="0"/>
        <v>0</v>
      </c>
      <c r="K12" s="226">
        <f t="shared" si="1"/>
        <v>0</v>
      </c>
      <c r="L12" s="227">
        <v>145462</v>
      </c>
      <c r="M12" s="256"/>
      <c r="N12" s="228">
        <v>40681</v>
      </c>
      <c r="O12" s="229" t="s">
        <v>94</v>
      </c>
      <c r="P12" s="256"/>
      <c r="Q12" s="256"/>
      <c r="R12" s="256"/>
      <c r="S12" s="256"/>
      <c r="T12" s="256"/>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row>
    <row r="13" spans="1:67" ht="91" x14ac:dyDescent="0.35">
      <c r="A13" s="264">
        <v>9</v>
      </c>
      <c r="B13" s="265" t="s">
        <v>1527</v>
      </c>
      <c r="C13" s="229" t="s">
        <v>95</v>
      </c>
      <c r="D13" s="265" t="s">
        <v>1067</v>
      </c>
      <c r="E13" s="229" t="s">
        <v>48</v>
      </c>
      <c r="F13" s="253" t="s">
        <v>1468</v>
      </c>
      <c r="G13" s="269">
        <v>90.9</v>
      </c>
      <c r="H13" s="229" t="s">
        <v>70</v>
      </c>
      <c r="I13" s="227">
        <v>277571</v>
      </c>
      <c r="J13" s="225">
        <f t="shared" si="0"/>
        <v>277571</v>
      </c>
      <c r="K13" s="226">
        <f t="shared" si="1"/>
        <v>100</v>
      </c>
      <c r="L13" s="227">
        <v>0</v>
      </c>
      <c r="M13" s="256"/>
      <c r="N13" s="228">
        <v>39003</v>
      </c>
      <c r="O13" s="229" t="s">
        <v>96</v>
      </c>
      <c r="P13" s="256" t="s">
        <v>70</v>
      </c>
      <c r="Q13" s="256"/>
      <c r="R13" s="256"/>
      <c r="S13" s="256"/>
      <c r="T13" s="256"/>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row>
    <row r="14" spans="1:67" ht="65" x14ac:dyDescent="0.35">
      <c r="A14" s="264">
        <v>10</v>
      </c>
      <c r="B14" s="265" t="s">
        <v>1528</v>
      </c>
      <c r="C14" s="229" t="s">
        <v>97</v>
      </c>
      <c r="D14" s="265" t="s">
        <v>89</v>
      </c>
      <c r="E14" s="229" t="s">
        <v>48</v>
      </c>
      <c r="F14" s="256"/>
      <c r="G14" s="256"/>
      <c r="H14" s="229"/>
      <c r="I14" s="227">
        <v>38532.32</v>
      </c>
      <c r="J14" s="225">
        <f t="shared" si="0"/>
        <v>38532.32</v>
      </c>
      <c r="K14" s="226">
        <f t="shared" si="1"/>
        <v>100</v>
      </c>
      <c r="L14" s="227">
        <v>0</v>
      </c>
      <c r="M14" s="256"/>
      <c r="N14" s="228">
        <v>39003</v>
      </c>
      <c r="O14" s="229" t="s">
        <v>98</v>
      </c>
      <c r="P14" s="256"/>
      <c r="Q14" s="256"/>
      <c r="R14" s="256"/>
      <c r="S14" s="256"/>
      <c r="T14" s="256"/>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row>
    <row r="15" spans="1:67" ht="52" x14ac:dyDescent="0.35">
      <c r="A15" s="264">
        <v>11</v>
      </c>
      <c r="B15" s="265" t="s">
        <v>1529</v>
      </c>
      <c r="C15" s="229" t="s">
        <v>99</v>
      </c>
      <c r="D15" s="265" t="s">
        <v>100</v>
      </c>
      <c r="E15" s="229" t="s">
        <v>48</v>
      </c>
      <c r="F15" s="256"/>
      <c r="G15" s="256"/>
      <c r="H15" s="229"/>
      <c r="I15" s="227">
        <v>56709.84</v>
      </c>
      <c r="J15" s="225">
        <f t="shared" si="0"/>
        <v>21679.14</v>
      </c>
      <c r="K15" s="226">
        <f t="shared" si="1"/>
        <v>38.228180506240186</v>
      </c>
      <c r="L15" s="227">
        <v>35030.699999999997</v>
      </c>
      <c r="M15" s="256"/>
      <c r="N15" s="228">
        <v>39003</v>
      </c>
      <c r="O15" s="229" t="s">
        <v>98</v>
      </c>
      <c r="P15" s="256"/>
      <c r="Q15" s="256"/>
      <c r="R15" s="256"/>
      <c r="S15" s="256"/>
      <c r="T15" s="256"/>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row>
    <row r="16" spans="1:67" ht="65" x14ac:dyDescent="0.35">
      <c r="A16" s="264">
        <v>12</v>
      </c>
      <c r="B16" s="265" t="s">
        <v>1530</v>
      </c>
      <c r="C16" s="265" t="s">
        <v>101</v>
      </c>
      <c r="D16" s="265" t="s">
        <v>102</v>
      </c>
      <c r="E16" s="229" t="s">
        <v>48</v>
      </c>
      <c r="F16" s="253" t="s">
        <v>70</v>
      </c>
      <c r="G16" s="270" t="s">
        <v>70</v>
      </c>
      <c r="H16" s="271"/>
      <c r="I16" s="227">
        <v>229170.26</v>
      </c>
      <c r="J16" s="225">
        <f t="shared" si="0"/>
        <v>63064.430000000022</v>
      </c>
      <c r="K16" s="226">
        <f t="shared" si="1"/>
        <v>27.518592508469474</v>
      </c>
      <c r="L16" s="227">
        <v>166105.82999999999</v>
      </c>
      <c r="M16" s="256"/>
      <c r="N16" s="228">
        <v>39003</v>
      </c>
      <c r="O16" s="229" t="s">
        <v>98</v>
      </c>
      <c r="P16" s="256"/>
      <c r="Q16" s="256"/>
      <c r="R16" s="256"/>
      <c r="S16" s="256"/>
      <c r="T16" s="256"/>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row>
    <row r="17" spans="1:20" ht="65" x14ac:dyDescent="0.35">
      <c r="A17" s="264">
        <v>13</v>
      </c>
      <c r="B17" s="272" t="s">
        <v>1531</v>
      </c>
      <c r="C17" s="273" t="s">
        <v>103</v>
      </c>
      <c r="D17" s="273" t="s">
        <v>104</v>
      </c>
      <c r="E17" s="273" t="s">
        <v>48</v>
      </c>
      <c r="F17" s="273" t="s">
        <v>70</v>
      </c>
      <c r="G17" s="273" t="s">
        <v>70</v>
      </c>
      <c r="H17" s="274"/>
      <c r="I17" s="275">
        <v>34794.28</v>
      </c>
      <c r="J17" s="276">
        <f t="shared" si="0"/>
        <v>34794.28</v>
      </c>
      <c r="K17" s="277">
        <f t="shared" si="1"/>
        <v>100</v>
      </c>
      <c r="L17" s="275">
        <v>0</v>
      </c>
      <c r="M17" s="274"/>
      <c r="N17" s="278">
        <v>39003</v>
      </c>
      <c r="O17" s="273" t="s">
        <v>98</v>
      </c>
      <c r="P17" s="279"/>
      <c r="Q17" s="273"/>
      <c r="R17" s="273" t="s">
        <v>70</v>
      </c>
      <c r="S17" s="280" t="s">
        <v>53</v>
      </c>
      <c r="T17" s="274"/>
    </row>
    <row r="18" spans="1:20" s="311" customFormat="1" ht="65" x14ac:dyDescent="0.35">
      <c r="A18" s="264">
        <v>14</v>
      </c>
      <c r="B18" s="265" t="s">
        <v>1532</v>
      </c>
      <c r="C18" s="229" t="s">
        <v>105</v>
      </c>
      <c r="D18" s="229" t="s">
        <v>106</v>
      </c>
      <c r="E18" s="229" t="s">
        <v>48</v>
      </c>
      <c r="F18" s="229"/>
      <c r="G18" s="229"/>
      <c r="H18" s="256"/>
      <c r="I18" s="281">
        <v>20748.169999999998</v>
      </c>
      <c r="J18" s="225">
        <f t="shared" si="0"/>
        <v>20748.169999999998</v>
      </c>
      <c r="K18" s="226">
        <f t="shared" si="1"/>
        <v>100</v>
      </c>
      <c r="L18" s="281">
        <v>0</v>
      </c>
      <c r="M18" s="256"/>
      <c r="N18" s="228">
        <v>39003</v>
      </c>
      <c r="O18" s="229" t="s">
        <v>98</v>
      </c>
      <c r="P18" s="267"/>
      <c r="Q18" s="229"/>
      <c r="R18" s="256"/>
      <c r="S18" s="256"/>
      <c r="T18" s="256"/>
    </row>
    <row r="19" spans="1:20" s="311" customFormat="1" ht="52" x14ac:dyDescent="0.35">
      <c r="A19" s="264">
        <v>15</v>
      </c>
      <c r="B19" s="282" t="s">
        <v>1533</v>
      </c>
      <c r="C19" s="283" t="s">
        <v>107</v>
      </c>
      <c r="D19" s="283" t="s">
        <v>108</v>
      </c>
      <c r="E19" s="283" t="s">
        <v>48</v>
      </c>
      <c r="F19" s="283"/>
      <c r="G19" s="283"/>
      <c r="H19" s="284"/>
      <c r="I19" s="285">
        <v>35443.65</v>
      </c>
      <c r="J19" s="286">
        <f>I19-L19</f>
        <v>35443.65</v>
      </c>
      <c r="K19" s="287">
        <f t="shared" si="1"/>
        <v>100</v>
      </c>
      <c r="L19" s="285">
        <v>0</v>
      </c>
      <c r="M19" s="284"/>
      <c r="N19" s="288">
        <v>39003</v>
      </c>
      <c r="O19" s="283" t="s">
        <v>98</v>
      </c>
      <c r="P19" s="289"/>
      <c r="Q19" s="283"/>
      <c r="R19" s="283" t="s">
        <v>70</v>
      </c>
      <c r="S19" s="289" t="s">
        <v>70</v>
      </c>
      <c r="T19" s="284"/>
    </row>
    <row r="20" spans="1:20" s="311" customFormat="1" ht="65" x14ac:dyDescent="0.35">
      <c r="A20" s="264">
        <v>16</v>
      </c>
      <c r="B20" s="265" t="s">
        <v>1514</v>
      </c>
      <c r="C20" s="229" t="s">
        <v>109</v>
      </c>
      <c r="D20" s="229" t="s">
        <v>110</v>
      </c>
      <c r="E20" s="229" t="s">
        <v>48</v>
      </c>
      <c r="F20" s="229" t="s">
        <v>70</v>
      </c>
      <c r="G20" s="229" t="s">
        <v>70</v>
      </c>
      <c r="H20" s="256"/>
      <c r="I20" s="281">
        <v>6958.85</v>
      </c>
      <c r="J20" s="225">
        <f t="shared" si="0"/>
        <v>6958.85</v>
      </c>
      <c r="K20" s="226">
        <f t="shared" si="1"/>
        <v>100</v>
      </c>
      <c r="L20" s="281">
        <v>0</v>
      </c>
      <c r="M20" s="256"/>
      <c r="N20" s="228">
        <v>39003</v>
      </c>
      <c r="O20" s="229" t="s">
        <v>98</v>
      </c>
      <c r="P20" s="289"/>
      <c r="Q20" s="283"/>
      <c r="R20" s="284"/>
      <c r="S20" s="284"/>
      <c r="T20" s="256"/>
    </row>
    <row r="21" spans="1:20" s="311" customFormat="1" ht="65" x14ac:dyDescent="0.35">
      <c r="A21" s="264">
        <v>17</v>
      </c>
      <c r="B21" s="265" t="s">
        <v>1534</v>
      </c>
      <c r="C21" s="229" t="s">
        <v>111</v>
      </c>
      <c r="D21" s="229" t="s">
        <v>112</v>
      </c>
      <c r="E21" s="229" t="s">
        <v>48</v>
      </c>
      <c r="F21" s="229" t="s">
        <v>70</v>
      </c>
      <c r="G21" s="229" t="s">
        <v>70</v>
      </c>
      <c r="H21" s="256"/>
      <c r="I21" s="281">
        <v>631306.26</v>
      </c>
      <c r="J21" s="225">
        <f t="shared" si="0"/>
        <v>210693.8</v>
      </c>
      <c r="K21" s="226">
        <f t="shared" si="1"/>
        <v>33.374261170798462</v>
      </c>
      <c r="L21" s="281">
        <v>420612.46</v>
      </c>
      <c r="M21" s="256"/>
      <c r="N21" s="228">
        <v>39003</v>
      </c>
      <c r="O21" s="229" t="s">
        <v>98</v>
      </c>
      <c r="P21" s="289"/>
      <c r="Q21" s="283"/>
      <c r="R21" s="284"/>
      <c r="S21" s="284"/>
      <c r="T21" s="256"/>
    </row>
    <row r="22" spans="1:20" s="311" customFormat="1" ht="65" x14ac:dyDescent="0.35">
      <c r="A22" s="264">
        <v>18</v>
      </c>
      <c r="B22" s="265" t="s">
        <v>1535</v>
      </c>
      <c r="C22" s="229" t="s">
        <v>113</v>
      </c>
      <c r="D22" s="229" t="s">
        <v>114</v>
      </c>
      <c r="E22" s="229" t="s">
        <v>48</v>
      </c>
      <c r="F22" s="253" t="s">
        <v>70</v>
      </c>
      <c r="G22" s="229" t="s">
        <v>70</v>
      </c>
      <c r="H22" s="256"/>
      <c r="I22" s="281">
        <v>331079.71000000002</v>
      </c>
      <c r="J22" s="225">
        <f t="shared" si="0"/>
        <v>116569.66000000003</v>
      </c>
      <c r="K22" s="226">
        <f t="shared" si="1"/>
        <v>35.208941073435163</v>
      </c>
      <c r="L22" s="281">
        <v>214510.05</v>
      </c>
      <c r="M22" s="256"/>
      <c r="N22" s="228">
        <v>39003</v>
      </c>
      <c r="O22" s="229" t="s">
        <v>98</v>
      </c>
      <c r="P22" s="289"/>
      <c r="Q22" s="283"/>
      <c r="R22" s="284"/>
      <c r="S22" s="284"/>
      <c r="T22" s="256"/>
    </row>
    <row r="23" spans="1:20" s="311" customFormat="1" ht="79.5" customHeight="1" x14ac:dyDescent="0.35">
      <c r="A23" s="264">
        <v>19</v>
      </c>
      <c r="B23" s="265" t="s">
        <v>1536</v>
      </c>
      <c r="C23" s="229" t="s">
        <v>115</v>
      </c>
      <c r="D23" s="229" t="s">
        <v>116</v>
      </c>
      <c r="E23" s="229" t="s">
        <v>48</v>
      </c>
      <c r="F23" s="253" t="s">
        <v>70</v>
      </c>
      <c r="G23" s="229" t="s">
        <v>70</v>
      </c>
      <c r="H23" s="256"/>
      <c r="I23" s="285">
        <v>119620.16</v>
      </c>
      <c r="J23" s="286">
        <f t="shared" si="0"/>
        <v>38052.089999999997</v>
      </c>
      <c r="K23" s="287">
        <f t="shared" si="1"/>
        <v>31.810766680131508</v>
      </c>
      <c r="L23" s="285">
        <v>81568.070000000007</v>
      </c>
      <c r="M23" s="284"/>
      <c r="N23" s="228">
        <v>39003</v>
      </c>
      <c r="O23" s="229" t="s">
        <v>98</v>
      </c>
      <c r="P23" s="289"/>
      <c r="Q23" s="283"/>
      <c r="R23" s="284"/>
      <c r="S23" s="284"/>
      <c r="T23" s="256"/>
    </row>
    <row r="24" spans="1:20" s="311" customFormat="1" ht="90" customHeight="1" x14ac:dyDescent="0.35">
      <c r="A24" s="264">
        <v>20</v>
      </c>
      <c r="B24" s="265" t="s">
        <v>1537</v>
      </c>
      <c r="C24" s="254" t="s">
        <v>117</v>
      </c>
      <c r="D24" s="254" t="s">
        <v>118</v>
      </c>
      <c r="E24" s="229" t="s">
        <v>48</v>
      </c>
      <c r="F24" s="253" t="s">
        <v>70</v>
      </c>
      <c r="G24" s="229" t="s">
        <v>70</v>
      </c>
      <c r="H24" s="253"/>
      <c r="I24" s="225">
        <v>23712.19</v>
      </c>
      <c r="J24" s="225">
        <f t="shared" si="0"/>
        <v>23712.19</v>
      </c>
      <c r="K24" s="226">
        <f t="shared" si="1"/>
        <v>100</v>
      </c>
      <c r="L24" s="225">
        <v>0</v>
      </c>
      <c r="M24" s="253" t="s">
        <v>70</v>
      </c>
      <c r="N24" s="228">
        <v>39003</v>
      </c>
      <c r="O24" s="229" t="s">
        <v>98</v>
      </c>
      <c r="P24" s="289"/>
      <c r="Q24" s="283"/>
      <c r="R24" s="284"/>
      <c r="S24" s="284"/>
      <c r="T24" s="256"/>
    </row>
    <row r="25" spans="1:20" s="311" customFormat="1" ht="53.25" customHeight="1" x14ac:dyDescent="0.35">
      <c r="A25" s="264">
        <v>21</v>
      </c>
      <c r="B25" s="265" t="s">
        <v>1538</v>
      </c>
      <c r="C25" s="254" t="s">
        <v>119</v>
      </c>
      <c r="D25" s="254" t="s">
        <v>120</v>
      </c>
      <c r="E25" s="229" t="s">
        <v>48</v>
      </c>
      <c r="F25" s="256"/>
      <c r="G25" s="253"/>
      <c r="H25" s="256"/>
      <c r="I25" s="225">
        <v>49621.11</v>
      </c>
      <c r="J25" s="225">
        <f t="shared" si="0"/>
        <v>19991.02</v>
      </c>
      <c r="K25" s="226">
        <f t="shared" ref="K25:K31" si="2">J25/I25*100</f>
        <v>40.287329324152566</v>
      </c>
      <c r="L25" s="225">
        <v>29630.09</v>
      </c>
      <c r="M25" s="256"/>
      <c r="N25" s="228">
        <v>39003</v>
      </c>
      <c r="O25" s="229" t="s">
        <v>98</v>
      </c>
      <c r="P25" s="289"/>
      <c r="Q25" s="283"/>
      <c r="R25" s="284"/>
      <c r="S25" s="284"/>
      <c r="T25" s="256"/>
    </row>
    <row r="26" spans="1:20" s="311" customFormat="1" ht="65" x14ac:dyDescent="0.35">
      <c r="A26" s="264">
        <v>22</v>
      </c>
      <c r="B26" s="265" t="s">
        <v>1539</v>
      </c>
      <c r="C26" s="254" t="s">
        <v>121</v>
      </c>
      <c r="D26" s="254" t="s">
        <v>1206</v>
      </c>
      <c r="E26" s="290" t="s">
        <v>181</v>
      </c>
      <c r="F26" s="256"/>
      <c r="G26" s="253">
        <v>1500</v>
      </c>
      <c r="H26" s="256"/>
      <c r="I26" s="225">
        <v>2957751.49</v>
      </c>
      <c r="J26" s="225">
        <f t="shared" si="0"/>
        <v>1102670.5400000003</v>
      </c>
      <c r="K26" s="226">
        <f t="shared" si="2"/>
        <v>37.280702713803727</v>
      </c>
      <c r="L26" s="225">
        <v>1855080.95</v>
      </c>
      <c r="M26" s="256"/>
      <c r="N26" s="268">
        <v>40219</v>
      </c>
      <c r="O26" s="268" t="s">
        <v>122</v>
      </c>
      <c r="P26" s="289"/>
      <c r="Q26" s="283"/>
      <c r="R26" s="284"/>
      <c r="S26" s="284"/>
      <c r="T26" s="256"/>
    </row>
    <row r="27" spans="1:20" s="311" customFormat="1" ht="87.75" customHeight="1" x14ac:dyDescent="0.35">
      <c r="A27" s="264">
        <v>23</v>
      </c>
      <c r="B27" s="265" t="s">
        <v>1540</v>
      </c>
      <c r="C27" s="254" t="s">
        <v>123</v>
      </c>
      <c r="D27" s="254" t="s">
        <v>124</v>
      </c>
      <c r="E27" s="229" t="s">
        <v>48</v>
      </c>
      <c r="F27" s="256"/>
      <c r="G27" s="253">
        <v>23510</v>
      </c>
      <c r="H27" s="256"/>
      <c r="I27" s="225">
        <v>9453000</v>
      </c>
      <c r="J27" s="225">
        <f t="shared" si="0"/>
        <v>2835900</v>
      </c>
      <c r="K27" s="226">
        <f t="shared" si="2"/>
        <v>30</v>
      </c>
      <c r="L27" s="225">
        <v>6617100</v>
      </c>
      <c r="M27" s="256"/>
      <c r="N27" s="268">
        <v>39878</v>
      </c>
      <c r="O27" s="268" t="s">
        <v>125</v>
      </c>
      <c r="P27" s="289"/>
      <c r="Q27" s="283"/>
      <c r="R27" s="283" t="s">
        <v>1071</v>
      </c>
      <c r="S27" s="289">
        <v>43252</v>
      </c>
      <c r="T27" s="256"/>
    </row>
    <row r="28" spans="1:20" s="311" customFormat="1" ht="65" x14ac:dyDescent="0.35">
      <c r="A28" s="264">
        <v>24</v>
      </c>
      <c r="B28" s="265" t="s">
        <v>1541</v>
      </c>
      <c r="C28" s="254" t="s">
        <v>134</v>
      </c>
      <c r="D28" s="254" t="s">
        <v>126</v>
      </c>
      <c r="E28" s="229" t="s">
        <v>48</v>
      </c>
      <c r="F28" s="229" t="s">
        <v>135</v>
      </c>
      <c r="G28" s="229">
        <v>64.099999999999994</v>
      </c>
      <c r="H28" s="253"/>
      <c r="I28" s="225">
        <v>707211</v>
      </c>
      <c r="J28" s="225">
        <f t="shared" si="0"/>
        <v>707211</v>
      </c>
      <c r="K28" s="226">
        <f t="shared" si="2"/>
        <v>100</v>
      </c>
      <c r="L28" s="225">
        <v>0</v>
      </c>
      <c r="M28" s="227">
        <v>971986.12</v>
      </c>
      <c r="N28" s="268">
        <v>41823</v>
      </c>
      <c r="O28" s="268" t="s">
        <v>1169</v>
      </c>
      <c r="P28" s="289"/>
      <c r="Q28" s="283"/>
      <c r="R28" s="291"/>
      <c r="S28" s="289"/>
      <c r="T28" s="256"/>
    </row>
    <row r="29" spans="1:20" s="311" customFormat="1" ht="65" x14ac:dyDescent="0.35">
      <c r="A29" s="264">
        <v>25</v>
      </c>
      <c r="B29" s="265" t="s">
        <v>1542</v>
      </c>
      <c r="C29" s="254" t="s">
        <v>136</v>
      </c>
      <c r="D29" s="254" t="s">
        <v>126</v>
      </c>
      <c r="E29" s="229" t="s">
        <v>48</v>
      </c>
      <c r="F29" s="229" t="s">
        <v>137</v>
      </c>
      <c r="G29" s="229">
        <v>82.1</v>
      </c>
      <c r="H29" s="256"/>
      <c r="I29" s="225">
        <v>155810</v>
      </c>
      <c r="J29" s="225">
        <f t="shared" si="0"/>
        <v>155810</v>
      </c>
      <c r="K29" s="226">
        <f t="shared" si="2"/>
        <v>100</v>
      </c>
      <c r="L29" s="225">
        <v>0</v>
      </c>
      <c r="M29" s="227">
        <v>3299871.57</v>
      </c>
      <c r="N29" s="268">
        <v>41823</v>
      </c>
      <c r="O29" s="268" t="s">
        <v>129</v>
      </c>
      <c r="P29" s="289"/>
      <c r="Q29" s="283"/>
      <c r="R29" s="291" t="s">
        <v>1455</v>
      </c>
      <c r="S29" s="289">
        <v>43822</v>
      </c>
      <c r="T29" s="256"/>
    </row>
    <row r="30" spans="1:20" s="311" customFormat="1" ht="91" x14ac:dyDescent="0.35">
      <c r="A30" s="264">
        <v>26</v>
      </c>
      <c r="B30" s="265" t="s">
        <v>1543</v>
      </c>
      <c r="C30" s="254" t="s">
        <v>127</v>
      </c>
      <c r="D30" s="254" t="s">
        <v>128</v>
      </c>
      <c r="E30" s="254" t="s">
        <v>48</v>
      </c>
      <c r="F30" s="256"/>
      <c r="G30" s="253">
        <v>1000.08</v>
      </c>
      <c r="H30" s="256"/>
      <c r="I30" s="225">
        <v>2924000</v>
      </c>
      <c r="J30" s="225">
        <f t="shared" si="0"/>
        <v>0</v>
      </c>
      <c r="K30" s="226">
        <f t="shared" si="2"/>
        <v>0</v>
      </c>
      <c r="L30" s="225">
        <v>2924000</v>
      </c>
      <c r="M30" s="256"/>
      <c r="N30" s="268">
        <v>41998</v>
      </c>
      <c r="O30" s="268" t="s">
        <v>130</v>
      </c>
      <c r="P30" s="289"/>
      <c r="Q30" s="283"/>
      <c r="R30" s="291" t="s">
        <v>1070</v>
      </c>
      <c r="S30" s="289">
        <v>43179</v>
      </c>
      <c r="T30" s="256"/>
    </row>
    <row r="31" spans="1:20" s="311" customFormat="1" ht="143" x14ac:dyDescent="0.35">
      <c r="A31" s="264">
        <v>27</v>
      </c>
      <c r="B31" s="265" t="s">
        <v>1544</v>
      </c>
      <c r="C31" s="254" t="s">
        <v>68</v>
      </c>
      <c r="D31" s="254" t="s">
        <v>133</v>
      </c>
      <c r="E31" s="254" t="s">
        <v>48</v>
      </c>
      <c r="F31" s="292" t="s">
        <v>45</v>
      </c>
      <c r="G31" s="253">
        <v>115.9</v>
      </c>
      <c r="H31" s="256"/>
      <c r="I31" s="225">
        <v>440708</v>
      </c>
      <c r="J31" s="225">
        <f t="shared" si="0"/>
        <v>440708</v>
      </c>
      <c r="K31" s="226">
        <f t="shared" si="2"/>
        <v>100</v>
      </c>
      <c r="L31" s="225">
        <v>0</v>
      </c>
      <c r="M31" s="225">
        <v>1817181.03</v>
      </c>
      <c r="N31" s="268">
        <v>42996</v>
      </c>
      <c r="O31" s="268" t="s">
        <v>1165</v>
      </c>
      <c r="P31" s="289"/>
      <c r="Q31" s="283"/>
      <c r="R31" s="291" t="s">
        <v>1456</v>
      </c>
      <c r="S31" s="293" t="s">
        <v>1457</v>
      </c>
      <c r="T31" s="256"/>
    </row>
    <row r="32" spans="1:20" s="311" customFormat="1" ht="65" x14ac:dyDescent="0.35">
      <c r="A32" s="264">
        <v>28</v>
      </c>
      <c r="B32" s="265" t="s">
        <v>1545</v>
      </c>
      <c r="C32" s="254" t="s">
        <v>138</v>
      </c>
      <c r="D32" s="254" t="s">
        <v>139</v>
      </c>
      <c r="E32" s="294" t="s">
        <v>48</v>
      </c>
      <c r="F32" s="292"/>
      <c r="G32" s="295"/>
      <c r="H32" s="256"/>
      <c r="I32" s="225">
        <v>10998</v>
      </c>
      <c r="J32" s="225">
        <f t="shared" si="0"/>
        <v>10998</v>
      </c>
      <c r="K32" s="226">
        <f>J32/I32*100</f>
        <v>100</v>
      </c>
      <c r="L32" s="225">
        <v>0</v>
      </c>
      <c r="M32" s="256"/>
      <c r="N32" s="268">
        <v>39562</v>
      </c>
      <c r="O32" s="268" t="s">
        <v>140</v>
      </c>
      <c r="P32" s="289"/>
      <c r="Q32" s="283"/>
      <c r="R32" s="284"/>
      <c r="S32" s="284"/>
      <c r="T32" s="256"/>
    </row>
    <row r="33" spans="1:67" s="311" customFormat="1" ht="61.5" customHeight="1" x14ac:dyDescent="0.35">
      <c r="A33" s="264">
        <v>29</v>
      </c>
      <c r="B33" s="265" t="s">
        <v>1546</v>
      </c>
      <c r="C33" s="254" t="s">
        <v>138</v>
      </c>
      <c r="D33" s="254" t="s">
        <v>139</v>
      </c>
      <c r="E33" s="254" t="s">
        <v>48</v>
      </c>
      <c r="F33" s="229"/>
      <c r="G33" s="296"/>
      <c r="H33" s="266"/>
      <c r="I33" s="225">
        <v>10998</v>
      </c>
      <c r="J33" s="225">
        <f t="shared" si="0"/>
        <v>10998</v>
      </c>
      <c r="K33" s="226">
        <f>J33/I33*100</f>
        <v>100</v>
      </c>
      <c r="L33" s="225">
        <v>0</v>
      </c>
      <c r="M33" s="266"/>
      <c r="N33" s="268">
        <v>39562</v>
      </c>
      <c r="O33" s="268" t="s">
        <v>140</v>
      </c>
      <c r="P33" s="267"/>
      <c r="Q33" s="229"/>
      <c r="R33" s="266"/>
      <c r="S33" s="266"/>
      <c r="T33" s="266"/>
    </row>
    <row r="34" spans="1:67" s="311" customFormat="1" ht="64.5" customHeight="1" x14ac:dyDescent="0.35">
      <c r="A34" s="264">
        <v>30</v>
      </c>
      <c r="B34" s="265" t="s">
        <v>1547</v>
      </c>
      <c r="C34" s="254" t="s">
        <v>138</v>
      </c>
      <c r="D34" s="254" t="s">
        <v>139</v>
      </c>
      <c r="E34" s="254" t="s">
        <v>48</v>
      </c>
      <c r="F34" s="229"/>
      <c r="G34" s="296"/>
      <c r="H34" s="297"/>
      <c r="I34" s="225">
        <v>10998.83</v>
      </c>
      <c r="J34" s="225">
        <f t="shared" si="0"/>
        <v>10998.83</v>
      </c>
      <c r="K34" s="298"/>
      <c r="L34" s="225">
        <v>0</v>
      </c>
      <c r="M34" s="297"/>
      <c r="N34" s="268">
        <v>39562</v>
      </c>
      <c r="O34" s="268" t="s">
        <v>140</v>
      </c>
      <c r="P34" s="299"/>
      <c r="Q34" s="298"/>
      <c r="R34" s="297"/>
      <c r="S34" s="297"/>
      <c r="T34" s="297"/>
    </row>
    <row r="35" spans="1:67" s="311" customFormat="1" ht="102" customHeight="1" x14ac:dyDescent="0.35">
      <c r="A35" s="264">
        <v>31</v>
      </c>
      <c r="B35" s="265" t="s">
        <v>1548</v>
      </c>
      <c r="C35" s="254" t="s">
        <v>1856</v>
      </c>
      <c r="D35" s="254" t="s">
        <v>141</v>
      </c>
      <c r="E35" s="294" t="s">
        <v>48</v>
      </c>
      <c r="F35" s="229" t="s">
        <v>1834</v>
      </c>
      <c r="G35" s="296">
        <v>4.8</v>
      </c>
      <c r="H35" s="229"/>
      <c r="I35" s="225">
        <v>1</v>
      </c>
      <c r="J35" s="225">
        <f t="shared" si="0"/>
        <v>0</v>
      </c>
      <c r="K35" s="226">
        <f t="shared" ref="K35:K41" si="3">J35/I35*100</f>
        <v>0</v>
      </c>
      <c r="L35" s="225">
        <v>1</v>
      </c>
      <c r="M35" s="300"/>
      <c r="N35" s="268">
        <v>40317</v>
      </c>
      <c r="O35" s="229" t="s">
        <v>1835</v>
      </c>
      <c r="P35" s="267"/>
      <c r="Q35" s="229"/>
      <c r="R35" s="300"/>
      <c r="S35" s="300"/>
      <c r="T35" s="300"/>
    </row>
    <row r="36" spans="1:67" s="311" customFormat="1" ht="52" x14ac:dyDescent="0.35">
      <c r="A36" s="264">
        <v>32</v>
      </c>
      <c r="B36" s="265" t="s">
        <v>1549</v>
      </c>
      <c r="C36" s="254" t="s">
        <v>1857</v>
      </c>
      <c r="D36" s="254" t="s">
        <v>1833</v>
      </c>
      <c r="E36" s="294" t="s">
        <v>48</v>
      </c>
      <c r="F36" s="229"/>
      <c r="G36" s="296"/>
      <c r="H36" s="229"/>
      <c r="I36" s="225">
        <v>1</v>
      </c>
      <c r="J36" s="225">
        <f t="shared" si="0"/>
        <v>0</v>
      </c>
      <c r="K36" s="226">
        <f t="shared" si="3"/>
        <v>0</v>
      </c>
      <c r="L36" s="225">
        <v>1</v>
      </c>
      <c r="M36" s="300"/>
      <c r="N36" s="268">
        <v>40402</v>
      </c>
      <c r="O36" s="229" t="s">
        <v>142</v>
      </c>
      <c r="P36" s="267"/>
      <c r="Q36" s="229"/>
      <c r="R36" s="300"/>
      <c r="S36" s="300"/>
      <c r="T36" s="300"/>
    </row>
    <row r="37" spans="1:67" s="311" customFormat="1" ht="106.5" customHeight="1" x14ac:dyDescent="0.35">
      <c r="A37" s="264">
        <v>33</v>
      </c>
      <c r="B37" s="265" t="s">
        <v>1550</v>
      </c>
      <c r="C37" s="254" t="s">
        <v>1858</v>
      </c>
      <c r="D37" s="254" t="s">
        <v>1350</v>
      </c>
      <c r="E37" s="294" t="s">
        <v>48</v>
      </c>
      <c r="F37" s="229" t="s">
        <v>1222</v>
      </c>
      <c r="G37" s="296">
        <v>202.9</v>
      </c>
      <c r="H37" s="229"/>
      <c r="I37" s="225">
        <v>1</v>
      </c>
      <c r="J37" s="225">
        <f t="shared" si="0"/>
        <v>0</v>
      </c>
      <c r="K37" s="226">
        <f t="shared" si="3"/>
        <v>0</v>
      </c>
      <c r="L37" s="225">
        <v>1</v>
      </c>
      <c r="M37" s="300"/>
      <c r="N37" s="268">
        <v>40701</v>
      </c>
      <c r="O37" s="229" t="s">
        <v>1221</v>
      </c>
      <c r="P37" s="267"/>
      <c r="Q37" s="229"/>
      <c r="R37" s="300"/>
      <c r="S37" s="300"/>
      <c r="T37" s="300"/>
    </row>
    <row r="38" spans="1:67" s="311" customFormat="1" ht="117" x14ac:dyDescent="0.35">
      <c r="A38" s="264">
        <v>34</v>
      </c>
      <c r="B38" s="265" t="s">
        <v>1551</v>
      </c>
      <c r="C38" s="254" t="s">
        <v>1859</v>
      </c>
      <c r="D38" s="254" t="s">
        <v>1350</v>
      </c>
      <c r="E38" s="294" t="s">
        <v>48</v>
      </c>
      <c r="F38" s="229" t="s">
        <v>1315</v>
      </c>
      <c r="G38" s="296">
        <v>36.799999999999997</v>
      </c>
      <c r="H38" s="229" t="s">
        <v>70</v>
      </c>
      <c r="I38" s="225">
        <v>1</v>
      </c>
      <c r="J38" s="225">
        <f t="shared" si="0"/>
        <v>0</v>
      </c>
      <c r="K38" s="226">
        <f t="shared" si="3"/>
        <v>0</v>
      </c>
      <c r="L38" s="225">
        <v>1</v>
      </c>
      <c r="M38" s="300"/>
      <c r="N38" s="268">
        <v>40701</v>
      </c>
      <c r="O38" s="229" t="s">
        <v>1314</v>
      </c>
      <c r="P38" s="267"/>
      <c r="Q38" s="229"/>
      <c r="R38" s="300"/>
      <c r="S38" s="300"/>
      <c r="T38" s="300"/>
    </row>
    <row r="39" spans="1:67" s="311" customFormat="1" ht="65" x14ac:dyDescent="0.35">
      <c r="A39" s="264">
        <v>35</v>
      </c>
      <c r="B39" s="265" t="s">
        <v>1552</v>
      </c>
      <c r="C39" s="254" t="s">
        <v>1327</v>
      </c>
      <c r="D39" s="254" t="s">
        <v>1328</v>
      </c>
      <c r="E39" s="294" t="s">
        <v>48</v>
      </c>
      <c r="F39" s="229"/>
      <c r="G39" s="296">
        <v>1510</v>
      </c>
      <c r="H39" s="229"/>
      <c r="I39" s="225">
        <v>2744293</v>
      </c>
      <c r="J39" s="225">
        <f t="shared" si="0"/>
        <v>0</v>
      </c>
      <c r="K39" s="226">
        <f t="shared" si="3"/>
        <v>0</v>
      </c>
      <c r="L39" s="225">
        <v>2744293</v>
      </c>
      <c r="M39" s="300"/>
      <c r="N39" s="268">
        <v>43818</v>
      </c>
      <c r="O39" s="229" t="s">
        <v>1329</v>
      </c>
      <c r="P39" s="267"/>
      <c r="Q39" s="229"/>
      <c r="R39" s="300"/>
      <c r="S39" s="300"/>
      <c r="T39" s="300"/>
    </row>
    <row r="40" spans="1:67" s="311" customFormat="1" ht="65" x14ac:dyDescent="0.35">
      <c r="A40" s="264">
        <v>36</v>
      </c>
      <c r="B40" s="265" t="s">
        <v>1553</v>
      </c>
      <c r="C40" s="254" t="s">
        <v>1330</v>
      </c>
      <c r="D40" s="254" t="s">
        <v>1331</v>
      </c>
      <c r="E40" s="294" t="s">
        <v>48</v>
      </c>
      <c r="F40" s="229"/>
      <c r="G40" s="296"/>
      <c r="H40" s="229"/>
      <c r="I40" s="225">
        <v>586236.1</v>
      </c>
      <c r="J40" s="225">
        <f t="shared" si="0"/>
        <v>0</v>
      </c>
      <c r="K40" s="226">
        <f t="shared" si="3"/>
        <v>0</v>
      </c>
      <c r="L40" s="225">
        <v>586236.1</v>
      </c>
      <c r="M40" s="225"/>
      <c r="N40" s="268">
        <v>43818</v>
      </c>
      <c r="O40" s="229" t="s">
        <v>1329</v>
      </c>
      <c r="P40" s="267"/>
      <c r="Q40" s="229"/>
      <c r="R40" s="300"/>
      <c r="S40" s="300"/>
      <c r="T40" s="300"/>
    </row>
    <row r="41" spans="1:67" s="311" customFormat="1" ht="81" customHeight="1" x14ac:dyDescent="0.35">
      <c r="A41" s="264">
        <v>37</v>
      </c>
      <c r="B41" s="265" t="s">
        <v>1554</v>
      </c>
      <c r="C41" s="254" t="s">
        <v>1493</v>
      </c>
      <c r="D41" s="254" t="s">
        <v>1355</v>
      </c>
      <c r="E41" s="294" t="s">
        <v>48</v>
      </c>
      <c r="F41" s="229" t="s">
        <v>1356</v>
      </c>
      <c r="G41" s="296">
        <v>1829.5</v>
      </c>
      <c r="H41" s="229"/>
      <c r="I41" s="225">
        <v>20000080</v>
      </c>
      <c r="J41" s="225">
        <f t="shared" si="0"/>
        <v>0</v>
      </c>
      <c r="K41" s="226">
        <f t="shared" si="3"/>
        <v>0</v>
      </c>
      <c r="L41" s="225">
        <v>20000080</v>
      </c>
      <c r="M41" s="301" t="s">
        <v>1357</v>
      </c>
      <c r="N41" s="268">
        <v>44047</v>
      </c>
      <c r="O41" s="229" t="s">
        <v>1459</v>
      </c>
      <c r="P41" s="267"/>
      <c r="Q41" s="229"/>
      <c r="R41" s="300"/>
      <c r="S41" s="300"/>
      <c r="T41" s="300"/>
    </row>
    <row r="42" spans="1:67" ht="77.25" customHeight="1" x14ac:dyDescent="0.35">
      <c r="A42" s="264">
        <v>38</v>
      </c>
      <c r="B42" s="254" t="s">
        <v>1555</v>
      </c>
      <c r="C42" s="254" t="s">
        <v>234</v>
      </c>
      <c r="D42" s="254" t="s">
        <v>197</v>
      </c>
      <c r="E42" s="294" t="s">
        <v>48</v>
      </c>
      <c r="F42" s="253" t="s">
        <v>259</v>
      </c>
      <c r="G42" s="229"/>
      <c r="H42" s="253">
        <v>151</v>
      </c>
      <c r="I42" s="225">
        <v>178176</v>
      </c>
      <c r="J42" s="225">
        <f t="shared" ref="J42:J50" si="4">I42-L42</f>
        <v>178176</v>
      </c>
      <c r="K42" s="226">
        <f t="shared" ref="K42:K47" si="5">J42/I42*100</f>
        <v>100</v>
      </c>
      <c r="L42" s="225">
        <v>0</v>
      </c>
      <c r="M42" s="302"/>
      <c r="N42" s="228">
        <v>41394</v>
      </c>
      <c r="O42" s="229" t="s">
        <v>214</v>
      </c>
      <c r="P42" s="256"/>
      <c r="Q42" s="256"/>
      <c r="R42" s="256"/>
      <c r="S42" s="256"/>
      <c r="T42" s="256"/>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row>
    <row r="43" spans="1:67" ht="65" x14ac:dyDescent="0.35">
      <c r="A43" s="264">
        <v>39</v>
      </c>
      <c r="B43" s="254" t="s">
        <v>1556</v>
      </c>
      <c r="C43" s="254" t="s">
        <v>235</v>
      </c>
      <c r="D43" s="254" t="s">
        <v>198</v>
      </c>
      <c r="E43" s="294" t="s">
        <v>48</v>
      </c>
      <c r="F43" s="253" t="s">
        <v>1469</v>
      </c>
      <c r="G43" s="229">
        <v>66.7</v>
      </c>
      <c r="H43" s="256"/>
      <c r="I43" s="225">
        <v>280548</v>
      </c>
      <c r="J43" s="225">
        <f t="shared" si="4"/>
        <v>280548</v>
      </c>
      <c r="K43" s="226">
        <f t="shared" si="5"/>
        <v>100</v>
      </c>
      <c r="L43" s="225">
        <v>0</v>
      </c>
      <c r="M43" s="302"/>
      <c r="N43" s="228">
        <v>41394</v>
      </c>
      <c r="O43" s="229" t="s">
        <v>215</v>
      </c>
      <c r="P43" s="256"/>
      <c r="Q43" s="256"/>
      <c r="R43" s="256"/>
      <c r="S43" s="256"/>
      <c r="T43" s="256"/>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row>
    <row r="44" spans="1:67" ht="51" customHeight="1" x14ac:dyDescent="0.35">
      <c r="A44" s="264">
        <v>40</v>
      </c>
      <c r="B44" s="254" t="s">
        <v>1557</v>
      </c>
      <c r="C44" s="254" t="s">
        <v>236</v>
      </c>
      <c r="D44" s="254" t="s">
        <v>198</v>
      </c>
      <c r="E44" s="294" t="s">
        <v>48</v>
      </c>
      <c r="F44" s="253" t="s">
        <v>260</v>
      </c>
      <c r="G44" s="229"/>
      <c r="H44" s="256">
        <v>49</v>
      </c>
      <c r="I44" s="225">
        <v>57174</v>
      </c>
      <c r="J44" s="225">
        <f t="shared" si="4"/>
        <v>57174</v>
      </c>
      <c r="K44" s="226">
        <f t="shared" si="5"/>
        <v>100</v>
      </c>
      <c r="L44" s="225">
        <v>0</v>
      </c>
      <c r="M44" s="302"/>
      <c r="N44" s="228">
        <v>41394</v>
      </c>
      <c r="O44" s="229" t="s">
        <v>216</v>
      </c>
      <c r="P44" s="256"/>
      <c r="Q44" s="256"/>
      <c r="R44" s="256"/>
      <c r="S44" s="256"/>
      <c r="T44" s="256"/>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row>
    <row r="45" spans="1:67" ht="64.5" customHeight="1" x14ac:dyDescent="0.35">
      <c r="A45" s="264">
        <v>41</v>
      </c>
      <c r="B45" s="254" t="s">
        <v>1558</v>
      </c>
      <c r="C45" s="254" t="s">
        <v>238</v>
      </c>
      <c r="D45" s="254" t="s">
        <v>200</v>
      </c>
      <c r="E45" s="294" t="s">
        <v>48</v>
      </c>
      <c r="F45" s="303" t="str">
        <f>'[1]2307_ЗД'!$B$242</f>
        <v>23:07:0102007:204</v>
      </c>
      <c r="G45" s="229">
        <v>146.69999999999999</v>
      </c>
      <c r="H45" s="256"/>
      <c r="I45" s="225">
        <v>183900</v>
      </c>
      <c r="J45" s="225">
        <f t="shared" si="4"/>
        <v>183900</v>
      </c>
      <c r="K45" s="226">
        <f t="shared" si="5"/>
        <v>100</v>
      </c>
      <c r="L45" s="227">
        <v>0</v>
      </c>
      <c r="M45" s="302"/>
      <c r="N45" s="228">
        <v>41394</v>
      </c>
      <c r="O45" s="229" t="s">
        <v>212</v>
      </c>
      <c r="P45" s="256"/>
      <c r="Q45" s="256"/>
      <c r="R45" s="256"/>
      <c r="S45" s="256"/>
      <c r="T45" s="256"/>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row>
    <row r="46" spans="1:67" ht="69" customHeight="1" x14ac:dyDescent="0.35">
      <c r="A46" s="264">
        <v>42</v>
      </c>
      <c r="B46" s="254" t="s">
        <v>1559</v>
      </c>
      <c r="C46" s="254" t="s">
        <v>1668</v>
      </c>
      <c r="D46" s="254" t="s">
        <v>200</v>
      </c>
      <c r="E46" s="294" t="s">
        <v>183</v>
      </c>
      <c r="F46" s="253" t="s">
        <v>1671</v>
      </c>
      <c r="G46" s="229"/>
      <c r="H46" s="304">
        <v>215</v>
      </c>
      <c r="I46" s="225">
        <v>63700</v>
      </c>
      <c r="J46" s="225">
        <f t="shared" si="4"/>
        <v>63700</v>
      </c>
      <c r="K46" s="226">
        <f t="shared" si="5"/>
        <v>100</v>
      </c>
      <c r="L46" s="227">
        <v>0</v>
      </c>
      <c r="M46" s="302"/>
      <c r="N46" s="228">
        <v>39003</v>
      </c>
      <c r="O46" s="229" t="s">
        <v>1670</v>
      </c>
      <c r="P46" s="256"/>
      <c r="Q46" s="256"/>
      <c r="R46" s="256"/>
      <c r="S46" s="256"/>
      <c r="T46" s="256"/>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row>
    <row r="47" spans="1:67" ht="66" customHeight="1" x14ac:dyDescent="0.35">
      <c r="A47" s="264">
        <v>43</v>
      </c>
      <c r="B47" s="254" t="s">
        <v>1560</v>
      </c>
      <c r="C47" s="254" t="s">
        <v>239</v>
      </c>
      <c r="D47" s="254" t="s">
        <v>201</v>
      </c>
      <c r="E47" s="294" t="s">
        <v>48</v>
      </c>
      <c r="F47" s="303" t="str">
        <f>'[1]2307_ЗД'!$B$252</f>
        <v>23:07:0103005:137</v>
      </c>
      <c r="G47" s="229">
        <v>105.3</v>
      </c>
      <c r="H47" s="256"/>
      <c r="I47" s="225">
        <v>100900</v>
      </c>
      <c r="J47" s="225">
        <f t="shared" si="4"/>
        <v>100900</v>
      </c>
      <c r="K47" s="226">
        <f t="shared" si="5"/>
        <v>100</v>
      </c>
      <c r="L47" s="227">
        <v>0</v>
      </c>
      <c r="M47" s="302"/>
      <c r="N47" s="228">
        <v>41394</v>
      </c>
      <c r="O47" s="229" t="s">
        <v>213</v>
      </c>
      <c r="P47" s="256"/>
      <c r="Q47" s="256"/>
      <c r="R47" s="256"/>
      <c r="S47" s="256"/>
      <c r="T47" s="256"/>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row>
    <row r="48" spans="1:67" ht="78" x14ac:dyDescent="0.35">
      <c r="A48" s="264">
        <v>44</v>
      </c>
      <c r="B48" s="265" t="s">
        <v>1561</v>
      </c>
      <c r="C48" s="254" t="s">
        <v>1511</v>
      </c>
      <c r="D48" s="254" t="s">
        <v>1512</v>
      </c>
      <c r="E48" s="254" t="s">
        <v>48</v>
      </c>
      <c r="F48" s="305"/>
      <c r="G48" s="304">
        <v>1210.68</v>
      </c>
      <c r="H48" s="305"/>
      <c r="I48" s="225">
        <v>6000000</v>
      </c>
      <c r="J48" s="225">
        <f t="shared" si="4"/>
        <v>0</v>
      </c>
      <c r="K48" s="226">
        <v>0</v>
      </c>
      <c r="L48" s="227">
        <v>6000000</v>
      </c>
      <c r="M48" s="306"/>
      <c r="N48" s="228">
        <v>44467</v>
      </c>
      <c r="O48" s="229" t="s">
        <v>1513</v>
      </c>
      <c r="P48" s="305"/>
      <c r="Q48" s="305"/>
      <c r="R48" s="305"/>
      <c r="S48" s="305"/>
      <c r="T48" s="305"/>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row>
    <row r="49" spans="1:67" ht="52" x14ac:dyDescent="0.35">
      <c r="A49" s="264">
        <v>45</v>
      </c>
      <c r="B49" s="265" t="s">
        <v>1613</v>
      </c>
      <c r="C49" s="254" t="s">
        <v>1614</v>
      </c>
      <c r="D49" s="254" t="s">
        <v>1615</v>
      </c>
      <c r="E49" s="254" t="s">
        <v>48</v>
      </c>
      <c r="F49" s="305"/>
      <c r="G49" s="304">
        <v>182</v>
      </c>
      <c r="H49" s="305"/>
      <c r="I49" s="225">
        <v>399650</v>
      </c>
      <c r="J49" s="225">
        <f t="shared" si="4"/>
        <v>0</v>
      </c>
      <c r="K49" s="226">
        <v>0</v>
      </c>
      <c r="L49" s="227">
        <v>399650</v>
      </c>
      <c r="M49" s="306"/>
      <c r="N49" s="228">
        <v>44557</v>
      </c>
      <c r="O49" s="229" t="s">
        <v>1616</v>
      </c>
      <c r="P49" s="305"/>
      <c r="Q49" s="305"/>
      <c r="R49" s="305"/>
      <c r="S49" s="305"/>
      <c r="T49" s="305"/>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row>
    <row r="50" spans="1:67" ht="52" x14ac:dyDescent="0.35">
      <c r="A50" s="264">
        <v>46</v>
      </c>
      <c r="B50" s="265" t="s">
        <v>1617</v>
      </c>
      <c r="C50" s="254" t="s">
        <v>1618</v>
      </c>
      <c r="D50" s="254" t="s">
        <v>1615</v>
      </c>
      <c r="E50" s="254" t="s">
        <v>48</v>
      </c>
      <c r="F50" s="307"/>
      <c r="G50" s="307"/>
      <c r="H50" s="307"/>
      <c r="I50" s="225">
        <v>372418</v>
      </c>
      <c r="J50" s="225">
        <f t="shared" si="4"/>
        <v>0</v>
      </c>
      <c r="K50" s="226">
        <v>0</v>
      </c>
      <c r="L50" s="225">
        <v>372418</v>
      </c>
      <c r="M50" s="307"/>
      <c r="N50" s="228">
        <v>44557</v>
      </c>
      <c r="O50" s="229" t="s">
        <v>1619</v>
      </c>
      <c r="P50" s="307"/>
      <c r="Q50" s="307"/>
      <c r="R50" s="307"/>
      <c r="S50" s="307"/>
      <c r="T50" s="307"/>
    </row>
    <row r="51" spans="1:67" x14ac:dyDescent="0.35">
      <c r="A51" s="256" t="s">
        <v>65</v>
      </c>
      <c r="B51" s="254"/>
      <c r="C51" s="254"/>
      <c r="D51" s="254"/>
      <c r="E51" s="254"/>
      <c r="F51" s="256"/>
      <c r="G51" s="229"/>
      <c r="H51" s="256"/>
      <c r="I51" s="225">
        <f>SUM(I5:I50)</f>
        <v>51952343.200000003</v>
      </c>
      <c r="J51" s="225"/>
      <c r="K51" s="225"/>
      <c r="L51" s="225">
        <f>SUM(L5:L50)</f>
        <v>44466381.130000003</v>
      </c>
      <c r="M51" s="256"/>
      <c r="N51" s="228"/>
      <c r="O51" s="229"/>
      <c r="P51" s="256"/>
      <c r="Q51" s="256"/>
      <c r="R51" s="256"/>
      <c r="S51" s="256"/>
      <c r="T51" s="256"/>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row>
    <row r="52" spans="1:67" x14ac:dyDescent="0.35">
      <c r="A52" s="256"/>
      <c r="B52" s="254"/>
      <c r="C52" s="254"/>
      <c r="D52" s="254"/>
      <c r="E52" s="254"/>
      <c r="F52" s="256"/>
      <c r="G52" s="229"/>
      <c r="H52" s="256"/>
      <c r="I52" s="225"/>
      <c r="J52" s="227"/>
      <c r="K52" s="253"/>
      <c r="L52" s="227"/>
      <c r="M52" s="256"/>
      <c r="N52" s="228"/>
      <c r="O52" s="229"/>
      <c r="P52" s="256"/>
      <c r="Q52" s="256"/>
      <c r="R52" s="256"/>
      <c r="S52" s="256"/>
      <c r="T52" s="256"/>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row>
    <row r="53" spans="1:67" ht="70.5" customHeight="1" x14ac:dyDescent="0.35">
      <c r="A53" s="253">
        <f>A50+1</f>
        <v>47</v>
      </c>
      <c r="B53" s="265" t="s">
        <v>1563</v>
      </c>
      <c r="C53" s="254" t="s">
        <v>219</v>
      </c>
      <c r="D53" s="254" t="s">
        <v>143</v>
      </c>
      <c r="E53" s="254" t="s">
        <v>177</v>
      </c>
      <c r="F53" s="229" t="s">
        <v>1372</v>
      </c>
      <c r="G53" s="253">
        <v>184</v>
      </c>
      <c r="H53" s="256"/>
      <c r="I53" s="225">
        <v>177337.8</v>
      </c>
      <c r="J53" s="225">
        <f t="shared" ref="J53:J60" si="6">I53-L53</f>
        <v>177337.8</v>
      </c>
      <c r="K53" s="226">
        <f t="shared" ref="K53:K60" si="7">J53/I53*100</f>
        <v>100</v>
      </c>
      <c r="L53" s="225">
        <v>0</v>
      </c>
      <c r="M53" s="256"/>
      <c r="N53" s="228">
        <v>39003</v>
      </c>
      <c r="O53" s="229" t="s">
        <v>1378</v>
      </c>
      <c r="P53" s="256"/>
      <c r="Q53" s="256"/>
      <c r="R53" s="229" t="s">
        <v>1385</v>
      </c>
      <c r="S53" s="256"/>
      <c r="T53" s="256"/>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row>
    <row r="54" spans="1:67" ht="104" x14ac:dyDescent="0.35">
      <c r="A54" s="253">
        <f t="shared" ref="A54:A60" si="8">A53+1</f>
        <v>48</v>
      </c>
      <c r="B54" s="265" t="s">
        <v>1564</v>
      </c>
      <c r="C54" s="254" t="s">
        <v>220</v>
      </c>
      <c r="D54" s="254" t="s">
        <v>139</v>
      </c>
      <c r="E54" s="254" t="s">
        <v>177</v>
      </c>
      <c r="F54" s="255" t="str">
        <f>'[1]2307_ЗД'!$B$218</f>
        <v>23:07:0101045:137</v>
      </c>
      <c r="G54" s="253">
        <v>498.3</v>
      </c>
      <c r="H54" s="256"/>
      <c r="I54" s="225">
        <v>1452100.61</v>
      </c>
      <c r="J54" s="225">
        <f t="shared" si="6"/>
        <v>827493.32000000007</v>
      </c>
      <c r="K54" s="226">
        <f t="shared" si="7"/>
        <v>56.985949479079132</v>
      </c>
      <c r="L54" s="225">
        <v>624607.29</v>
      </c>
      <c r="M54" s="256"/>
      <c r="N54" s="228">
        <v>39003</v>
      </c>
      <c r="O54" s="229" t="s">
        <v>1121</v>
      </c>
      <c r="P54" s="256"/>
      <c r="Q54" s="256"/>
      <c r="R54" s="229" t="s">
        <v>1510</v>
      </c>
      <c r="S54" s="256"/>
      <c r="T54" s="256"/>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row>
    <row r="55" spans="1:67" ht="89.25" customHeight="1" x14ac:dyDescent="0.35">
      <c r="A55" s="253">
        <f t="shared" si="8"/>
        <v>49</v>
      </c>
      <c r="B55" s="265" t="s">
        <v>1565</v>
      </c>
      <c r="C55" s="254" t="s">
        <v>1860</v>
      </c>
      <c r="D55" s="254" t="s">
        <v>178</v>
      </c>
      <c r="E55" s="254" t="s">
        <v>177</v>
      </c>
      <c r="F55" s="253" t="s">
        <v>242</v>
      </c>
      <c r="G55" s="253">
        <v>188.1</v>
      </c>
      <c r="H55" s="312"/>
      <c r="I55" s="225">
        <v>895870</v>
      </c>
      <c r="J55" s="225">
        <f t="shared" si="6"/>
        <v>895870</v>
      </c>
      <c r="K55" s="226">
        <f t="shared" si="7"/>
        <v>100</v>
      </c>
      <c r="L55" s="225">
        <v>0</v>
      </c>
      <c r="M55" s="227">
        <v>2190705.9700000002</v>
      </c>
      <c r="N55" s="228">
        <v>40211</v>
      </c>
      <c r="O55" s="229" t="s">
        <v>1119</v>
      </c>
      <c r="P55" s="256"/>
      <c r="Q55" s="256"/>
      <c r="R55" s="229" t="s">
        <v>1861</v>
      </c>
      <c r="S55" s="313" t="s">
        <v>1458</v>
      </c>
      <c r="T55" s="256"/>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row>
    <row r="56" spans="1:67" ht="87" customHeight="1" x14ac:dyDescent="0.35">
      <c r="A56" s="253">
        <f t="shared" si="8"/>
        <v>50</v>
      </c>
      <c r="B56" s="254" t="s">
        <v>1566</v>
      </c>
      <c r="C56" s="254" t="s">
        <v>222</v>
      </c>
      <c r="D56" s="254" t="s">
        <v>184</v>
      </c>
      <c r="E56" s="254" t="s">
        <v>177</v>
      </c>
      <c r="F56" s="229" t="s">
        <v>241</v>
      </c>
      <c r="G56" s="229">
        <v>107.4</v>
      </c>
      <c r="H56" s="256"/>
      <c r="I56" s="225">
        <v>6500</v>
      </c>
      <c r="J56" s="225">
        <f t="shared" si="6"/>
        <v>6500</v>
      </c>
      <c r="K56" s="226">
        <f t="shared" si="7"/>
        <v>100</v>
      </c>
      <c r="L56" s="225">
        <v>0</v>
      </c>
      <c r="M56" s="227">
        <v>3759824.83</v>
      </c>
      <c r="N56" s="228">
        <v>39003</v>
      </c>
      <c r="O56" s="229" t="s">
        <v>1170</v>
      </c>
      <c r="P56" s="256"/>
      <c r="Q56" s="256"/>
      <c r="R56" s="229" t="s">
        <v>1460</v>
      </c>
      <c r="S56" s="256"/>
      <c r="T56" s="256"/>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row>
    <row r="57" spans="1:67" ht="65" x14ac:dyDescent="0.35">
      <c r="A57" s="253">
        <f t="shared" si="8"/>
        <v>51</v>
      </c>
      <c r="B57" s="254" t="s">
        <v>1567</v>
      </c>
      <c r="C57" s="254" t="s">
        <v>226</v>
      </c>
      <c r="D57" s="254" t="s">
        <v>184</v>
      </c>
      <c r="E57" s="254" t="s">
        <v>177</v>
      </c>
      <c r="F57" s="229" t="s">
        <v>1374</v>
      </c>
      <c r="G57" s="229">
        <v>3</v>
      </c>
      <c r="H57" s="256"/>
      <c r="I57" s="227">
        <v>150</v>
      </c>
      <c r="J57" s="227">
        <f t="shared" si="6"/>
        <v>98.34</v>
      </c>
      <c r="K57" s="308">
        <f t="shared" si="7"/>
        <v>65.56</v>
      </c>
      <c r="L57" s="227">
        <v>51.66</v>
      </c>
      <c r="M57" s="302"/>
      <c r="N57" s="228">
        <v>39003</v>
      </c>
      <c r="O57" s="229" t="s">
        <v>1388</v>
      </c>
      <c r="P57" s="256"/>
      <c r="Q57" s="256"/>
      <c r="R57" s="229" t="s">
        <v>1460</v>
      </c>
      <c r="S57" s="256"/>
      <c r="T57" s="256"/>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row>
    <row r="58" spans="1:67" ht="92.25" customHeight="1" x14ac:dyDescent="0.35">
      <c r="A58" s="253">
        <f t="shared" si="8"/>
        <v>52</v>
      </c>
      <c r="B58" s="254" t="s">
        <v>1568</v>
      </c>
      <c r="C58" s="254" t="s">
        <v>232</v>
      </c>
      <c r="D58" s="254" t="s">
        <v>184</v>
      </c>
      <c r="E58" s="254" t="s">
        <v>177</v>
      </c>
      <c r="F58" s="229" t="s">
        <v>240</v>
      </c>
      <c r="G58" s="229">
        <v>308.3</v>
      </c>
      <c r="H58" s="256"/>
      <c r="I58" s="225">
        <v>8000</v>
      </c>
      <c r="J58" s="225">
        <f t="shared" si="6"/>
        <v>6510.72</v>
      </c>
      <c r="K58" s="226">
        <f t="shared" si="7"/>
        <v>81.384</v>
      </c>
      <c r="L58" s="225">
        <v>1489.28</v>
      </c>
      <c r="M58" s="227">
        <v>5357958.03</v>
      </c>
      <c r="N58" s="228">
        <v>39003</v>
      </c>
      <c r="O58" s="229" t="s">
        <v>1171</v>
      </c>
      <c r="P58" s="256"/>
      <c r="Q58" s="256"/>
      <c r="R58" s="229" t="s">
        <v>1460</v>
      </c>
      <c r="S58" s="256"/>
      <c r="T58" s="256"/>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row>
    <row r="59" spans="1:67" ht="89.25" customHeight="1" x14ac:dyDescent="0.35">
      <c r="A59" s="253">
        <f t="shared" si="8"/>
        <v>53</v>
      </c>
      <c r="B59" s="254" t="s">
        <v>1569</v>
      </c>
      <c r="C59" s="254" t="s">
        <v>231</v>
      </c>
      <c r="D59" s="254" t="s">
        <v>184</v>
      </c>
      <c r="E59" s="254" t="s">
        <v>177</v>
      </c>
      <c r="F59" s="256"/>
      <c r="G59" s="229"/>
      <c r="H59" s="256"/>
      <c r="I59" s="227">
        <v>2700</v>
      </c>
      <c r="J59" s="225">
        <f t="shared" si="6"/>
        <v>2490</v>
      </c>
      <c r="K59" s="226">
        <f t="shared" si="7"/>
        <v>92.222222222222229</v>
      </c>
      <c r="L59" s="227">
        <v>210</v>
      </c>
      <c r="M59" s="302"/>
      <c r="N59" s="228">
        <v>39003</v>
      </c>
      <c r="O59" s="229" t="s">
        <v>98</v>
      </c>
      <c r="P59" s="256"/>
      <c r="Q59" s="256"/>
      <c r="R59" s="229" t="s">
        <v>1460</v>
      </c>
      <c r="S59" s="256"/>
      <c r="T59" s="256"/>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row>
    <row r="60" spans="1:67" ht="76.5" customHeight="1" x14ac:dyDescent="0.35">
      <c r="A60" s="253">
        <f t="shared" si="8"/>
        <v>54</v>
      </c>
      <c r="B60" s="254" t="s">
        <v>1570</v>
      </c>
      <c r="C60" s="254" t="s">
        <v>237</v>
      </c>
      <c r="D60" s="254" t="s">
        <v>199</v>
      </c>
      <c r="E60" s="254" t="s">
        <v>177</v>
      </c>
      <c r="F60" s="303" t="str">
        <f>'[1]2307_ЗД'!$B$219</f>
        <v>23:07:0101045:163</v>
      </c>
      <c r="G60" s="229">
        <v>118.7</v>
      </c>
      <c r="H60" s="256"/>
      <c r="I60" s="225">
        <v>0.01</v>
      </c>
      <c r="J60" s="225">
        <f t="shared" si="6"/>
        <v>0.01</v>
      </c>
      <c r="K60" s="226">
        <f t="shared" si="7"/>
        <v>100</v>
      </c>
      <c r="L60" s="225">
        <v>0</v>
      </c>
      <c r="M60" s="302"/>
      <c r="N60" s="228">
        <v>41394</v>
      </c>
      <c r="O60" s="229" t="s">
        <v>211</v>
      </c>
      <c r="P60" s="256"/>
      <c r="Q60" s="256"/>
      <c r="R60" s="229" t="s">
        <v>1460</v>
      </c>
      <c r="S60" s="256"/>
      <c r="T60" s="256"/>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row>
    <row r="61" spans="1:67" x14ac:dyDescent="0.35">
      <c r="A61" s="256" t="s">
        <v>65</v>
      </c>
      <c r="B61" s="254"/>
      <c r="C61" s="254"/>
      <c r="D61" s="254"/>
      <c r="E61" s="254"/>
      <c r="F61" s="256"/>
      <c r="G61" s="229"/>
      <c r="H61" s="256"/>
      <c r="I61" s="227">
        <f>SUM(I53:I60)</f>
        <v>2542658.42</v>
      </c>
      <c r="J61" s="225"/>
      <c r="K61" s="226"/>
      <c r="L61" s="227">
        <f>SUM(L53:L60)</f>
        <v>626358.2300000001</v>
      </c>
      <c r="M61" s="256"/>
      <c r="N61" s="228"/>
      <c r="O61" s="273"/>
      <c r="P61" s="256"/>
      <c r="Q61" s="256"/>
      <c r="R61" s="256"/>
      <c r="S61" s="256"/>
      <c r="T61" s="256"/>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row>
    <row r="62" spans="1:67" x14ac:dyDescent="0.35">
      <c r="A62" s="256"/>
      <c r="B62" s="254"/>
      <c r="C62" s="254"/>
      <c r="D62" s="254"/>
      <c r="E62" s="254"/>
      <c r="F62" s="256"/>
      <c r="G62" s="229"/>
      <c r="H62" s="256"/>
      <c r="I62" s="227"/>
      <c r="J62" s="225"/>
      <c r="K62" s="226"/>
      <c r="L62" s="227"/>
      <c r="M62" s="256"/>
      <c r="N62" s="228"/>
      <c r="O62" s="273"/>
      <c r="P62" s="256"/>
      <c r="Q62" s="256"/>
      <c r="R62" s="256"/>
      <c r="S62" s="256"/>
      <c r="T62" s="256"/>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row>
    <row r="63" spans="1:67" ht="76.5" customHeight="1" x14ac:dyDescent="0.35">
      <c r="A63" s="253">
        <v>55</v>
      </c>
      <c r="B63" s="254" t="s">
        <v>1571</v>
      </c>
      <c r="C63" s="254" t="s">
        <v>1313</v>
      </c>
      <c r="D63" s="254" t="s">
        <v>1073</v>
      </c>
      <c r="E63" s="254" t="s">
        <v>179</v>
      </c>
      <c r="F63" s="255" t="str">
        <f>'[1]2307_ЗД'!$B$243</f>
        <v>23:07:0102008:65</v>
      </c>
      <c r="G63" s="253">
        <v>834.9</v>
      </c>
      <c r="H63" s="256"/>
      <c r="I63" s="225">
        <v>1558345</v>
      </c>
      <c r="J63" s="225">
        <f>I63-L63</f>
        <v>1251470.67</v>
      </c>
      <c r="K63" s="226">
        <f>J63/I63*100</f>
        <v>80.307677054824183</v>
      </c>
      <c r="L63" s="225">
        <v>306874.33</v>
      </c>
      <c r="M63" s="256"/>
      <c r="N63" s="257" t="s">
        <v>1077</v>
      </c>
      <c r="O63" s="229" t="s">
        <v>1634</v>
      </c>
      <c r="P63" s="256"/>
      <c r="Q63" s="256"/>
      <c r="R63" s="229" t="s">
        <v>1316</v>
      </c>
      <c r="S63" s="256"/>
      <c r="T63" s="256"/>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row>
    <row r="64" spans="1:67" ht="140.25" customHeight="1" x14ac:dyDescent="0.35">
      <c r="A64" s="253">
        <v>56</v>
      </c>
      <c r="B64" s="254" t="s">
        <v>1572</v>
      </c>
      <c r="C64" s="254" t="s">
        <v>1855</v>
      </c>
      <c r="D64" s="254" t="s">
        <v>180</v>
      </c>
      <c r="E64" s="254" t="s">
        <v>179</v>
      </c>
      <c r="F64" s="229" t="s">
        <v>1223</v>
      </c>
      <c r="G64" s="253">
        <v>159.9</v>
      </c>
      <c r="H64" s="256"/>
      <c r="I64" s="225">
        <v>1196522.23</v>
      </c>
      <c r="J64" s="225">
        <f>I64-L64</f>
        <v>1196522.23</v>
      </c>
      <c r="K64" s="226">
        <f>J64/I64*100</f>
        <v>100</v>
      </c>
      <c r="L64" s="225">
        <v>0</v>
      </c>
      <c r="M64" s="258">
        <v>3668617.75</v>
      </c>
      <c r="N64" s="228">
        <v>39003</v>
      </c>
      <c r="O64" s="229" t="s">
        <v>1120</v>
      </c>
      <c r="P64" s="256"/>
      <c r="Q64" s="256"/>
      <c r="R64" s="229" t="s">
        <v>1862</v>
      </c>
      <c r="S64" s="268"/>
      <c r="T64" s="256"/>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row>
    <row r="65" spans="1:67" ht="12.75" customHeight="1" x14ac:dyDescent="0.35">
      <c r="A65" s="256" t="s">
        <v>65</v>
      </c>
      <c r="B65" s="254"/>
      <c r="C65" s="254"/>
      <c r="D65" s="254"/>
      <c r="E65" s="254"/>
      <c r="F65" s="253"/>
      <c r="G65" s="253"/>
      <c r="H65" s="256"/>
      <c r="I65" s="225">
        <f>SUM(I63:I64)</f>
        <v>2754867.23</v>
      </c>
      <c r="J65" s="225"/>
      <c r="K65" s="226"/>
      <c r="L65" s="225">
        <f>SUM(L63:L63)</f>
        <v>306874.33</v>
      </c>
      <c r="M65" s="256"/>
      <c r="N65" s="228"/>
      <c r="O65" s="229"/>
      <c r="P65" s="256"/>
      <c r="Q65" s="256"/>
      <c r="R65" s="256"/>
      <c r="S65" s="256"/>
      <c r="T65" s="256"/>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row>
    <row r="66" spans="1:67" ht="12.75" customHeight="1" x14ac:dyDescent="0.35">
      <c r="A66" s="256"/>
      <c r="B66" s="254"/>
      <c r="C66" s="254"/>
      <c r="D66" s="254"/>
      <c r="E66" s="254"/>
      <c r="F66" s="253"/>
      <c r="G66" s="253"/>
      <c r="H66" s="256"/>
      <c r="I66" s="225"/>
      <c r="J66" s="225"/>
      <c r="K66" s="226"/>
      <c r="L66" s="225"/>
      <c r="M66" s="256"/>
      <c r="N66" s="228"/>
      <c r="O66" s="229"/>
      <c r="P66" s="256"/>
      <c r="Q66" s="256"/>
      <c r="R66" s="256"/>
      <c r="S66" s="256"/>
      <c r="T66" s="256"/>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row>
    <row r="67" spans="1:67" x14ac:dyDescent="0.35">
      <c r="A67" s="314"/>
      <c r="B67" s="315"/>
      <c r="C67" s="315"/>
      <c r="D67" s="315"/>
      <c r="E67" s="315"/>
      <c r="F67" s="314"/>
      <c r="G67" s="316"/>
      <c r="H67" s="314"/>
      <c r="I67" s="317"/>
      <c r="J67" s="317"/>
      <c r="K67" s="318"/>
      <c r="L67" s="317"/>
      <c r="M67" s="314"/>
      <c r="N67" s="319"/>
      <c r="O67" s="316"/>
      <c r="P67" s="314"/>
      <c r="Q67" s="314"/>
      <c r="R67" s="314"/>
      <c r="S67" s="314"/>
      <c r="T67" s="314"/>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row>
    <row r="68" spans="1:67" ht="63.75" customHeight="1" x14ac:dyDescent="0.35">
      <c r="A68" s="253">
        <v>57</v>
      </c>
      <c r="B68" s="254" t="s">
        <v>1573</v>
      </c>
      <c r="C68" s="254" t="s">
        <v>221</v>
      </c>
      <c r="D68" s="254" t="s">
        <v>182</v>
      </c>
      <c r="E68" s="254" t="s">
        <v>181</v>
      </c>
      <c r="F68" s="229"/>
      <c r="G68" s="296"/>
      <c r="H68" s="256"/>
      <c r="I68" s="225">
        <v>2964</v>
      </c>
      <c r="J68" s="225">
        <f>I68-L68</f>
        <v>2964</v>
      </c>
      <c r="K68" s="226">
        <f>J68/I68*100</f>
        <v>100</v>
      </c>
      <c r="L68" s="225">
        <v>0</v>
      </c>
      <c r="M68" s="256"/>
      <c r="N68" s="228">
        <v>39003</v>
      </c>
      <c r="O68" s="229" t="s">
        <v>98</v>
      </c>
      <c r="P68" s="256"/>
      <c r="Q68" s="256"/>
      <c r="R68" s="256"/>
      <c r="S68" s="256"/>
      <c r="T68" s="256"/>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row>
    <row r="69" spans="1:67" x14ac:dyDescent="0.35">
      <c r="A69" s="256" t="s">
        <v>65</v>
      </c>
      <c r="B69" s="254"/>
      <c r="C69" s="254"/>
      <c r="D69" s="254"/>
      <c r="E69" s="254"/>
      <c r="F69" s="256"/>
      <c r="G69" s="296"/>
      <c r="H69" s="256"/>
      <c r="I69" s="227">
        <f>SUM(I68:I68)</f>
        <v>2964</v>
      </c>
      <c r="J69" s="227"/>
      <c r="K69" s="253"/>
      <c r="L69" s="227">
        <f>SUM(L68:L68)</f>
        <v>0</v>
      </c>
      <c r="M69" s="256"/>
      <c r="N69" s="228"/>
      <c r="O69" s="229"/>
      <c r="P69" s="256"/>
      <c r="Q69" s="256"/>
      <c r="R69" s="256"/>
      <c r="S69" s="256"/>
      <c r="T69" s="256"/>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row>
    <row r="70" spans="1:67" s="311" customFormat="1" ht="170.25" customHeight="1" x14ac:dyDescent="0.35">
      <c r="A70" s="264">
        <v>58</v>
      </c>
      <c r="B70" s="265" t="s">
        <v>1515</v>
      </c>
      <c r="C70" s="254" t="s">
        <v>131</v>
      </c>
      <c r="D70" s="254" t="s">
        <v>132</v>
      </c>
      <c r="E70" s="254" t="s">
        <v>183</v>
      </c>
      <c r="F70" s="256"/>
      <c r="G70" s="253"/>
      <c r="H70" s="258">
        <v>14500</v>
      </c>
      <c r="I70" s="225">
        <v>26747979.789999999</v>
      </c>
      <c r="J70" s="225">
        <f>I70-L70</f>
        <v>3640697.0599999987</v>
      </c>
      <c r="K70" s="226">
        <f>J70/I70*100</f>
        <v>13.611110403788738</v>
      </c>
      <c r="L70" s="225">
        <v>23107282.73</v>
      </c>
      <c r="M70" s="256"/>
      <c r="N70" s="268">
        <v>42368</v>
      </c>
      <c r="O70" s="268" t="s">
        <v>1790</v>
      </c>
      <c r="P70" s="289"/>
      <c r="Q70" s="283"/>
      <c r="R70" s="284"/>
      <c r="S70" s="284"/>
      <c r="T70" s="256"/>
    </row>
    <row r="71" spans="1:67" ht="65" x14ac:dyDescent="0.35">
      <c r="A71" s="253">
        <v>59</v>
      </c>
      <c r="B71" s="254" t="s">
        <v>1574</v>
      </c>
      <c r="C71" s="254" t="s">
        <v>1392</v>
      </c>
      <c r="D71" s="254" t="s">
        <v>1354</v>
      </c>
      <c r="E71" s="254" t="s">
        <v>183</v>
      </c>
      <c r="F71" s="229" t="s">
        <v>1373</v>
      </c>
      <c r="G71" s="229">
        <v>6</v>
      </c>
      <c r="H71" s="256"/>
      <c r="I71" s="403">
        <v>6000</v>
      </c>
      <c r="J71" s="403">
        <f>I71-L71</f>
        <v>3340</v>
      </c>
      <c r="K71" s="405">
        <f>J71/I71*100</f>
        <v>55.666666666666664</v>
      </c>
      <c r="L71" s="403">
        <v>2660</v>
      </c>
      <c r="M71" s="302"/>
      <c r="N71" s="279">
        <v>39003</v>
      </c>
      <c r="O71" s="273" t="s">
        <v>1382</v>
      </c>
      <c r="P71" s="256"/>
      <c r="Q71" s="256"/>
      <c r="R71" s="256"/>
      <c r="S71" s="256"/>
      <c r="T71" s="256"/>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1"/>
      <c r="BO71" s="311"/>
    </row>
    <row r="72" spans="1:67" ht="65" x14ac:dyDescent="0.35">
      <c r="A72" s="264">
        <v>60</v>
      </c>
      <c r="B72" s="254" t="s">
        <v>1575</v>
      </c>
      <c r="C72" s="254" t="s">
        <v>1391</v>
      </c>
      <c r="D72" s="254" t="s">
        <v>1354</v>
      </c>
      <c r="E72" s="254" t="s">
        <v>183</v>
      </c>
      <c r="F72" s="229" t="s">
        <v>243</v>
      </c>
      <c r="G72" s="229">
        <v>5</v>
      </c>
      <c r="H72" s="256"/>
      <c r="I72" s="404"/>
      <c r="J72" s="404"/>
      <c r="K72" s="406"/>
      <c r="L72" s="404"/>
      <c r="M72" s="227">
        <v>90041.35</v>
      </c>
      <c r="N72" s="279">
        <v>39003</v>
      </c>
      <c r="O72" s="273" t="s">
        <v>1122</v>
      </c>
      <c r="P72" s="256"/>
      <c r="Q72" s="256"/>
      <c r="R72" s="256"/>
      <c r="S72" s="256"/>
      <c r="T72" s="256"/>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row>
    <row r="73" spans="1:67" ht="65" x14ac:dyDescent="0.35">
      <c r="A73" s="253">
        <v>61</v>
      </c>
      <c r="B73" s="254" t="s">
        <v>1576</v>
      </c>
      <c r="C73" s="254" t="s">
        <v>1393</v>
      </c>
      <c r="D73" s="294" t="s">
        <v>186</v>
      </c>
      <c r="E73" s="294" t="s">
        <v>183</v>
      </c>
      <c r="F73" s="229" t="s">
        <v>1376</v>
      </c>
      <c r="G73" s="229">
        <v>432</v>
      </c>
      <c r="H73" s="256"/>
      <c r="I73" s="397">
        <v>3000</v>
      </c>
      <c r="J73" s="397">
        <f>I73-L73</f>
        <v>1670</v>
      </c>
      <c r="K73" s="399">
        <f>J73/I73*100</f>
        <v>55.666666666666664</v>
      </c>
      <c r="L73" s="397">
        <v>1330</v>
      </c>
      <c r="M73" s="302"/>
      <c r="N73" s="228">
        <v>39003</v>
      </c>
      <c r="O73" s="229" t="s">
        <v>1380</v>
      </c>
      <c r="P73" s="256"/>
      <c r="Q73" s="229"/>
      <c r="R73" s="256"/>
      <c r="S73" s="256"/>
      <c r="T73" s="256"/>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1"/>
      <c r="BN73" s="311"/>
      <c r="BO73" s="311"/>
    </row>
    <row r="74" spans="1:67" ht="65" x14ac:dyDescent="0.35">
      <c r="A74" s="253">
        <v>62</v>
      </c>
      <c r="B74" s="254" t="s">
        <v>1577</v>
      </c>
      <c r="C74" s="254" t="s">
        <v>1449</v>
      </c>
      <c r="D74" s="294" t="s">
        <v>1845</v>
      </c>
      <c r="E74" s="294" t="s">
        <v>183</v>
      </c>
      <c r="F74" s="229" t="s">
        <v>1384</v>
      </c>
      <c r="G74" s="229">
        <v>144</v>
      </c>
      <c r="H74" s="256"/>
      <c r="I74" s="398"/>
      <c r="J74" s="398"/>
      <c r="K74" s="400"/>
      <c r="L74" s="398"/>
      <c r="M74" s="302"/>
      <c r="N74" s="228">
        <v>39003</v>
      </c>
      <c r="O74" s="229" t="s">
        <v>1390</v>
      </c>
      <c r="P74" s="256"/>
      <c r="Q74" s="229"/>
      <c r="R74" s="256"/>
      <c r="S74" s="256"/>
      <c r="T74" s="256"/>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1"/>
      <c r="BN74" s="311"/>
      <c r="BO74" s="311"/>
    </row>
    <row r="75" spans="1:67" ht="65" x14ac:dyDescent="0.35">
      <c r="A75" s="264">
        <v>63</v>
      </c>
      <c r="B75" s="254" t="s">
        <v>1578</v>
      </c>
      <c r="C75" s="254" t="s">
        <v>1450</v>
      </c>
      <c r="D75" s="229" t="s">
        <v>186</v>
      </c>
      <c r="E75" s="254" t="s">
        <v>183</v>
      </c>
      <c r="F75" s="229"/>
      <c r="G75" s="312"/>
      <c r="H75" s="256"/>
      <c r="I75" s="227">
        <v>500</v>
      </c>
      <c r="J75" s="227">
        <f t="shared" ref="J75:J111" si="9">I75-L75</f>
        <v>464.06</v>
      </c>
      <c r="K75" s="308">
        <f t="shared" ref="K75:K111" si="10">J75/I75*100</f>
        <v>92.812000000000012</v>
      </c>
      <c r="L75" s="227">
        <v>35.94</v>
      </c>
      <c r="M75" s="302"/>
      <c r="N75" s="228">
        <v>39824</v>
      </c>
      <c r="O75" s="229" t="s">
        <v>1057</v>
      </c>
      <c r="P75" s="267"/>
      <c r="Q75" s="229"/>
      <c r="R75" s="256"/>
      <c r="S75" s="256"/>
      <c r="T75" s="256"/>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row>
    <row r="76" spans="1:67" ht="63.75" customHeight="1" x14ac:dyDescent="0.35">
      <c r="A76" s="253">
        <v>64</v>
      </c>
      <c r="B76" s="254" t="s">
        <v>1516</v>
      </c>
      <c r="C76" s="254" t="s">
        <v>227</v>
      </c>
      <c r="D76" s="229" t="s">
        <v>186</v>
      </c>
      <c r="E76" s="254" t="s">
        <v>183</v>
      </c>
      <c r="F76" s="229"/>
      <c r="G76" s="229"/>
      <c r="H76" s="256"/>
      <c r="I76" s="227">
        <v>950</v>
      </c>
      <c r="J76" s="227">
        <f>I76-L76</f>
        <v>661.04</v>
      </c>
      <c r="K76" s="308">
        <f>J76/I76*100</f>
        <v>69.583157894736843</v>
      </c>
      <c r="L76" s="227">
        <v>288.95999999999998</v>
      </c>
      <c r="M76" s="302"/>
      <c r="N76" s="228">
        <v>39824</v>
      </c>
      <c r="O76" s="229" t="s">
        <v>1057</v>
      </c>
      <c r="P76" s="256"/>
      <c r="Q76" s="256"/>
      <c r="R76" s="256"/>
      <c r="S76" s="256"/>
      <c r="T76" s="256"/>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row>
    <row r="77" spans="1:67" ht="63.75" customHeight="1" x14ac:dyDescent="0.35">
      <c r="A77" s="253">
        <v>65</v>
      </c>
      <c r="B77" s="254" t="s">
        <v>1579</v>
      </c>
      <c r="C77" s="254" t="s">
        <v>230</v>
      </c>
      <c r="D77" s="229" t="s">
        <v>186</v>
      </c>
      <c r="E77" s="254" t="s">
        <v>183</v>
      </c>
      <c r="F77" s="256"/>
      <c r="G77" s="229"/>
      <c r="H77" s="296"/>
      <c r="I77" s="227">
        <v>300</v>
      </c>
      <c r="J77" s="227">
        <f>I77-L77</f>
        <v>300</v>
      </c>
      <c r="K77" s="226">
        <f>J77/I77*100</f>
        <v>100</v>
      </c>
      <c r="L77" s="227">
        <v>0</v>
      </c>
      <c r="M77" s="302"/>
      <c r="N77" s="228">
        <v>39824</v>
      </c>
      <c r="O77" s="229" t="s">
        <v>1057</v>
      </c>
      <c r="P77" s="256"/>
      <c r="Q77" s="256"/>
      <c r="R77" s="256"/>
      <c r="S77" s="256"/>
      <c r="T77" s="256"/>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row>
    <row r="78" spans="1:67" ht="63.75" customHeight="1" x14ac:dyDescent="0.35">
      <c r="A78" s="264">
        <v>66</v>
      </c>
      <c r="B78" s="254" t="s">
        <v>1580</v>
      </c>
      <c r="C78" s="254" t="s">
        <v>1451</v>
      </c>
      <c r="D78" s="229" t="s">
        <v>186</v>
      </c>
      <c r="E78" s="254" t="s">
        <v>183</v>
      </c>
      <c r="F78" s="229" t="s">
        <v>1377</v>
      </c>
      <c r="G78" s="229"/>
      <c r="H78" s="256"/>
      <c r="I78" s="227">
        <v>2000</v>
      </c>
      <c r="J78" s="227">
        <f t="shared" si="9"/>
        <v>1391.23</v>
      </c>
      <c r="K78" s="308">
        <f t="shared" si="10"/>
        <v>69.561499999999995</v>
      </c>
      <c r="L78" s="227">
        <v>608.77</v>
      </c>
      <c r="M78" s="302"/>
      <c r="N78" s="228">
        <v>39003</v>
      </c>
      <c r="O78" s="229" t="s">
        <v>1386</v>
      </c>
      <c r="P78" s="256"/>
      <c r="Q78" s="229"/>
      <c r="R78" s="256"/>
      <c r="S78" s="256"/>
      <c r="T78" s="256"/>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row>
    <row r="79" spans="1:67" ht="63.75" customHeight="1" x14ac:dyDescent="0.35">
      <c r="A79" s="253">
        <v>67</v>
      </c>
      <c r="B79" s="254" t="s">
        <v>1581</v>
      </c>
      <c r="C79" s="254" t="s">
        <v>1452</v>
      </c>
      <c r="D79" s="229"/>
      <c r="E79" s="254"/>
      <c r="F79" s="229"/>
      <c r="G79" s="229"/>
      <c r="H79" s="256"/>
      <c r="I79" s="227">
        <v>2000</v>
      </c>
      <c r="J79" s="227">
        <f t="shared" si="9"/>
        <v>1391.67</v>
      </c>
      <c r="K79" s="308">
        <f t="shared" si="10"/>
        <v>69.583500000000001</v>
      </c>
      <c r="L79" s="227">
        <v>608.33000000000004</v>
      </c>
      <c r="M79" s="302"/>
      <c r="N79" s="228"/>
      <c r="O79" s="229"/>
      <c r="P79" s="267"/>
      <c r="Q79" s="229"/>
      <c r="R79" s="256"/>
      <c r="S79" s="256"/>
      <c r="T79" s="256"/>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row>
    <row r="80" spans="1:67" ht="65" x14ac:dyDescent="0.35">
      <c r="A80" s="253">
        <v>68</v>
      </c>
      <c r="B80" s="254" t="s">
        <v>1582</v>
      </c>
      <c r="C80" s="254" t="s">
        <v>1394</v>
      </c>
      <c r="D80" s="229" t="s">
        <v>1470</v>
      </c>
      <c r="E80" s="254" t="s">
        <v>183</v>
      </c>
      <c r="F80" s="229" t="s">
        <v>1383</v>
      </c>
      <c r="G80" s="296">
        <v>15</v>
      </c>
      <c r="H80" s="256"/>
      <c r="I80" s="227">
        <v>2000</v>
      </c>
      <c r="J80" s="227">
        <f t="shared" si="9"/>
        <v>927.78</v>
      </c>
      <c r="K80" s="308">
        <f t="shared" si="10"/>
        <v>46.388999999999996</v>
      </c>
      <c r="L80" s="227">
        <v>1072.22</v>
      </c>
      <c r="M80" s="302"/>
      <c r="N80" s="228">
        <f>N74</f>
        <v>39003</v>
      </c>
      <c r="O80" s="229" t="s">
        <v>1387</v>
      </c>
      <c r="P80" s="256"/>
      <c r="Q80" s="256"/>
      <c r="R80" s="256"/>
      <c r="S80" s="256"/>
      <c r="T80" s="256"/>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row>
    <row r="81" spans="1:67" ht="65" x14ac:dyDescent="0.35">
      <c r="A81" s="264">
        <v>69</v>
      </c>
      <c r="B81" s="254" t="s">
        <v>1583</v>
      </c>
      <c r="C81" s="254" t="s">
        <v>224</v>
      </c>
      <c r="D81" s="229" t="s">
        <v>186</v>
      </c>
      <c r="E81" s="254" t="s">
        <v>183</v>
      </c>
      <c r="F81" s="320"/>
      <c r="G81" s="229"/>
      <c r="H81" s="256"/>
      <c r="I81" s="227">
        <v>1000</v>
      </c>
      <c r="J81" s="227">
        <f t="shared" si="9"/>
        <v>463.89</v>
      </c>
      <c r="K81" s="308">
        <f t="shared" si="10"/>
        <v>46.388999999999996</v>
      </c>
      <c r="L81" s="227">
        <v>536.11</v>
      </c>
      <c r="M81" s="302"/>
      <c r="N81" s="228">
        <v>39824</v>
      </c>
      <c r="O81" s="229" t="s">
        <v>1057</v>
      </c>
      <c r="P81" s="256"/>
      <c r="Q81" s="256"/>
      <c r="R81" s="256"/>
      <c r="S81" s="256"/>
      <c r="T81" s="256"/>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row>
    <row r="82" spans="1:67" ht="78" x14ac:dyDescent="0.35">
      <c r="A82" s="253">
        <v>70</v>
      </c>
      <c r="B82" s="254" t="s">
        <v>1584</v>
      </c>
      <c r="C82" s="254" t="s">
        <v>1395</v>
      </c>
      <c r="D82" s="254" t="s">
        <v>187</v>
      </c>
      <c r="E82" s="254" t="s">
        <v>183</v>
      </c>
      <c r="F82" s="229" t="s">
        <v>244</v>
      </c>
      <c r="G82" s="229">
        <v>7.3</v>
      </c>
      <c r="H82" s="256"/>
      <c r="I82" s="227">
        <v>3000</v>
      </c>
      <c r="J82" s="227">
        <f t="shared" si="9"/>
        <v>2087.5</v>
      </c>
      <c r="K82" s="308">
        <f t="shared" si="10"/>
        <v>69.583333333333329</v>
      </c>
      <c r="L82" s="227">
        <v>912.5</v>
      </c>
      <c r="M82" s="302"/>
      <c r="N82" s="228">
        <v>39003</v>
      </c>
      <c r="O82" s="229" t="s">
        <v>1109</v>
      </c>
      <c r="P82" s="256"/>
      <c r="Q82" s="256"/>
      <c r="R82" s="256"/>
      <c r="S82" s="256"/>
      <c r="T82" s="256"/>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1"/>
      <c r="BJ82" s="311"/>
      <c r="BK82" s="311"/>
      <c r="BL82" s="311"/>
      <c r="BM82" s="311"/>
      <c r="BN82" s="311"/>
      <c r="BO82" s="311"/>
    </row>
    <row r="83" spans="1:67" ht="78" x14ac:dyDescent="0.35">
      <c r="A83" s="253">
        <v>71</v>
      </c>
      <c r="B83" s="254" t="s">
        <v>1585</v>
      </c>
      <c r="C83" s="254" t="s">
        <v>1396</v>
      </c>
      <c r="D83" s="254" t="s">
        <v>188</v>
      </c>
      <c r="E83" s="254" t="s">
        <v>183</v>
      </c>
      <c r="F83" s="229" t="s">
        <v>245</v>
      </c>
      <c r="G83" s="229">
        <v>1.3</v>
      </c>
      <c r="H83" s="256"/>
      <c r="I83" s="227">
        <v>447000</v>
      </c>
      <c r="J83" s="227">
        <f t="shared" si="9"/>
        <v>67050</v>
      </c>
      <c r="K83" s="308">
        <f t="shared" si="10"/>
        <v>15</v>
      </c>
      <c r="L83" s="227">
        <v>379950</v>
      </c>
      <c r="M83" s="302"/>
      <c r="N83" s="228">
        <v>39003</v>
      </c>
      <c r="O83" s="229" t="s">
        <v>1107</v>
      </c>
      <c r="P83" s="256"/>
      <c r="Q83" s="256"/>
      <c r="R83" s="256"/>
      <c r="S83" s="256"/>
      <c r="T83" s="256"/>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row>
    <row r="84" spans="1:67" ht="78" x14ac:dyDescent="0.35">
      <c r="A84" s="264">
        <v>72</v>
      </c>
      <c r="B84" s="254" t="s">
        <v>1586</v>
      </c>
      <c r="C84" s="254" t="s">
        <v>1397</v>
      </c>
      <c r="D84" s="254" t="s">
        <v>189</v>
      </c>
      <c r="E84" s="254" t="s">
        <v>183</v>
      </c>
      <c r="F84" s="229" t="s">
        <v>246</v>
      </c>
      <c r="G84" s="296">
        <v>7.5</v>
      </c>
      <c r="H84" s="256"/>
      <c r="I84" s="227">
        <v>3000</v>
      </c>
      <c r="J84" s="227">
        <f t="shared" si="9"/>
        <v>2087.5</v>
      </c>
      <c r="K84" s="308">
        <f t="shared" si="10"/>
        <v>69.583333333333329</v>
      </c>
      <c r="L84" s="227">
        <v>912.5</v>
      </c>
      <c r="M84" s="302"/>
      <c r="N84" s="228">
        <v>39003</v>
      </c>
      <c r="O84" s="229" t="s">
        <v>1111</v>
      </c>
      <c r="P84" s="256"/>
      <c r="Q84" s="256"/>
      <c r="R84" s="256"/>
      <c r="S84" s="256"/>
      <c r="T84" s="256"/>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1"/>
      <c r="BF84" s="311"/>
      <c r="BG84" s="311"/>
      <c r="BH84" s="311"/>
      <c r="BI84" s="311"/>
      <c r="BJ84" s="311"/>
      <c r="BK84" s="311"/>
      <c r="BL84" s="311"/>
      <c r="BM84" s="311"/>
      <c r="BN84" s="311"/>
      <c r="BO84" s="311"/>
    </row>
    <row r="85" spans="1:67" ht="78" x14ac:dyDescent="0.35">
      <c r="A85" s="253">
        <v>73</v>
      </c>
      <c r="B85" s="254" t="s">
        <v>1587</v>
      </c>
      <c r="C85" s="254" t="s">
        <v>1672</v>
      </c>
      <c r="D85" s="254" t="s">
        <v>1398</v>
      </c>
      <c r="E85" s="254" t="s">
        <v>183</v>
      </c>
      <c r="F85" s="229" t="s">
        <v>247</v>
      </c>
      <c r="G85" s="229">
        <v>10.3</v>
      </c>
      <c r="H85" s="256"/>
      <c r="I85" s="227">
        <v>3000</v>
      </c>
      <c r="J85" s="227">
        <f t="shared" si="9"/>
        <v>2087.5</v>
      </c>
      <c r="K85" s="308">
        <f t="shared" si="10"/>
        <v>69.583333333333329</v>
      </c>
      <c r="L85" s="227">
        <v>912.5</v>
      </c>
      <c r="M85" s="302"/>
      <c r="N85" s="228">
        <v>39003</v>
      </c>
      <c r="O85" s="229" t="s">
        <v>1105</v>
      </c>
      <c r="P85" s="256"/>
      <c r="Q85" s="256"/>
      <c r="R85" s="256"/>
      <c r="S85" s="256"/>
      <c r="T85" s="256"/>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c r="BJ85" s="311"/>
      <c r="BK85" s="311"/>
      <c r="BL85" s="311"/>
      <c r="BM85" s="311"/>
      <c r="BN85" s="311"/>
      <c r="BO85" s="311"/>
    </row>
    <row r="86" spans="1:67" ht="104" x14ac:dyDescent="0.35">
      <c r="A86" s="253">
        <v>74</v>
      </c>
      <c r="B86" s="254" t="s">
        <v>1517</v>
      </c>
      <c r="C86" s="254" t="s">
        <v>1399</v>
      </c>
      <c r="D86" s="254" t="s">
        <v>1398</v>
      </c>
      <c r="E86" s="254" t="s">
        <v>183</v>
      </c>
      <c r="F86" s="253" t="s">
        <v>1353</v>
      </c>
      <c r="G86" s="229"/>
      <c r="H86" s="256" t="s">
        <v>208</v>
      </c>
      <c r="I86" s="227">
        <v>0.1</v>
      </c>
      <c r="J86" s="225">
        <f>I86-L86</f>
        <v>0.1</v>
      </c>
      <c r="K86" s="226">
        <f>J86/I86*100</f>
        <v>100</v>
      </c>
      <c r="L86" s="225">
        <v>0</v>
      </c>
      <c r="M86" s="302"/>
      <c r="N86" s="228">
        <v>39003</v>
      </c>
      <c r="O86" s="229" t="s">
        <v>1104</v>
      </c>
      <c r="P86" s="256"/>
      <c r="Q86" s="256"/>
      <c r="R86" s="256"/>
      <c r="S86" s="256"/>
      <c r="T86" s="256"/>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1"/>
      <c r="BN86" s="311"/>
      <c r="BO86" s="311"/>
    </row>
    <row r="87" spans="1:67" ht="74.25" customHeight="1" x14ac:dyDescent="0.35">
      <c r="A87" s="264">
        <v>75</v>
      </c>
      <c r="B87" s="254" t="s">
        <v>1588</v>
      </c>
      <c r="C87" s="254" t="s">
        <v>1400</v>
      </c>
      <c r="D87" s="254" t="s">
        <v>1398</v>
      </c>
      <c r="E87" s="254" t="s">
        <v>183</v>
      </c>
      <c r="F87" s="229" t="s">
        <v>1381</v>
      </c>
      <c r="G87" s="296">
        <v>12</v>
      </c>
      <c r="H87" s="256"/>
      <c r="I87" s="225">
        <v>8000</v>
      </c>
      <c r="J87" s="225">
        <f>I87-L87</f>
        <v>4453.7700000000004</v>
      </c>
      <c r="K87" s="226">
        <f>J87/I87*100</f>
        <v>55.672125000000008</v>
      </c>
      <c r="L87" s="225">
        <v>3546.23</v>
      </c>
      <c r="M87" s="302"/>
      <c r="N87" s="228">
        <v>39003</v>
      </c>
      <c r="O87" s="229" t="s">
        <v>1389</v>
      </c>
      <c r="P87" s="256"/>
      <c r="Q87" s="256"/>
      <c r="R87" s="256"/>
      <c r="S87" s="256"/>
      <c r="T87" s="256"/>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row>
    <row r="88" spans="1:67" ht="66" customHeight="1" x14ac:dyDescent="0.35">
      <c r="A88" s="253">
        <v>76</v>
      </c>
      <c r="B88" s="254" t="s">
        <v>1589</v>
      </c>
      <c r="C88" s="254" t="s">
        <v>1453</v>
      </c>
      <c r="D88" s="254" t="s">
        <v>1398</v>
      </c>
      <c r="E88" s="254" t="s">
        <v>183</v>
      </c>
      <c r="F88" s="229" t="s">
        <v>1375</v>
      </c>
      <c r="G88" s="229">
        <v>64</v>
      </c>
      <c r="H88" s="256"/>
      <c r="I88" s="225">
        <v>6000</v>
      </c>
      <c r="J88" s="225">
        <f>I88-L88</f>
        <v>3340</v>
      </c>
      <c r="K88" s="226">
        <f>J88/I88*100</f>
        <v>55.666666666666664</v>
      </c>
      <c r="L88" s="225">
        <v>2660</v>
      </c>
      <c r="M88" s="302"/>
      <c r="N88" s="228">
        <v>39003</v>
      </c>
      <c r="O88" s="229" t="s">
        <v>1379</v>
      </c>
      <c r="P88" s="256"/>
      <c r="Q88" s="256"/>
      <c r="R88" s="256"/>
      <c r="S88" s="256"/>
      <c r="T88" s="256"/>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row>
    <row r="89" spans="1:67" ht="66.75" customHeight="1" x14ac:dyDescent="0.35">
      <c r="A89" s="253">
        <v>77</v>
      </c>
      <c r="B89" s="254" t="s">
        <v>1590</v>
      </c>
      <c r="C89" s="254" t="s">
        <v>223</v>
      </c>
      <c r="D89" s="254" t="s">
        <v>185</v>
      </c>
      <c r="E89" s="254" t="s">
        <v>183</v>
      </c>
      <c r="F89" s="229"/>
      <c r="G89" s="229"/>
      <c r="H89" s="256"/>
      <c r="I89" s="227">
        <v>2000</v>
      </c>
      <c r="J89" s="227">
        <f>I89-L89</f>
        <v>1113.77</v>
      </c>
      <c r="K89" s="308">
        <f>J89/I89*100</f>
        <v>55.688499999999998</v>
      </c>
      <c r="L89" s="227">
        <v>886.23</v>
      </c>
      <c r="M89" s="302"/>
      <c r="N89" s="228">
        <v>39003</v>
      </c>
      <c r="O89" s="229" t="s">
        <v>98</v>
      </c>
      <c r="P89" s="256"/>
      <c r="Q89" s="256"/>
      <c r="R89" s="256"/>
      <c r="S89" s="256"/>
      <c r="T89" s="256"/>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row>
    <row r="90" spans="1:67" ht="63.75" customHeight="1" x14ac:dyDescent="0.35">
      <c r="A90" s="264">
        <v>78</v>
      </c>
      <c r="B90" s="254" t="s">
        <v>1591</v>
      </c>
      <c r="C90" s="254" t="s">
        <v>225</v>
      </c>
      <c r="D90" s="254" t="s">
        <v>185</v>
      </c>
      <c r="E90" s="254" t="s">
        <v>183</v>
      </c>
      <c r="F90" s="229"/>
      <c r="G90" s="229"/>
      <c r="H90" s="256"/>
      <c r="I90" s="227">
        <v>3500</v>
      </c>
      <c r="J90" s="227">
        <f>I90-L90</f>
        <v>3500</v>
      </c>
      <c r="K90" s="308">
        <f>J90/I90*100</f>
        <v>100</v>
      </c>
      <c r="L90" s="227">
        <v>0</v>
      </c>
      <c r="M90" s="302"/>
      <c r="N90" s="228"/>
      <c r="O90" s="229"/>
      <c r="P90" s="256"/>
      <c r="Q90" s="256"/>
      <c r="R90" s="256"/>
      <c r="S90" s="256"/>
      <c r="T90" s="256"/>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row>
    <row r="91" spans="1:67" ht="66" customHeight="1" x14ac:dyDescent="0.35">
      <c r="A91" s="253">
        <v>79</v>
      </c>
      <c r="B91" s="254" t="s">
        <v>1592</v>
      </c>
      <c r="C91" s="254" t="s">
        <v>1401</v>
      </c>
      <c r="D91" s="254" t="s">
        <v>190</v>
      </c>
      <c r="E91" s="254" t="s">
        <v>183</v>
      </c>
      <c r="F91" s="229" t="s">
        <v>248</v>
      </c>
      <c r="G91" s="312">
        <v>4.75</v>
      </c>
      <c r="H91" s="256"/>
      <c r="I91" s="227">
        <v>3000</v>
      </c>
      <c r="J91" s="227">
        <f t="shared" si="9"/>
        <v>2087.5</v>
      </c>
      <c r="K91" s="308">
        <f t="shared" si="10"/>
        <v>69.583333333333329</v>
      </c>
      <c r="L91" s="227">
        <v>912.5</v>
      </c>
      <c r="M91" s="302"/>
      <c r="N91" s="228">
        <v>39003</v>
      </c>
      <c r="O91" s="229" t="s">
        <v>1113</v>
      </c>
      <c r="P91" s="256"/>
      <c r="Q91" s="256"/>
      <c r="R91" s="256"/>
      <c r="S91" s="256"/>
      <c r="T91" s="256"/>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row>
    <row r="92" spans="1:67" ht="78" x14ac:dyDescent="0.35">
      <c r="A92" s="253">
        <v>80</v>
      </c>
      <c r="B92" s="254" t="s">
        <v>1593</v>
      </c>
      <c r="C92" s="254" t="s">
        <v>1402</v>
      </c>
      <c r="D92" s="254" t="s">
        <v>1403</v>
      </c>
      <c r="E92" s="254" t="s">
        <v>183</v>
      </c>
      <c r="F92" s="229" t="s">
        <v>249</v>
      </c>
      <c r="G92" s="229"/>
      <c r="H92" s="229" t="s">
        <v>1069</v>
      </c>
      <c r="I92" s="227">
        <v>15000</v>
      </c>
      <c r="J92" s="227">
        <f t="shared" si="9"/>
        <v>8350</v>
      </c>
      <c r="K92" s="308">
        <f t="shared" si="10"/>
        <v>55.666666666666664</v>
      </c>
      <c r="L92" s="227">
        <v>6650</v>
      </c>
      <c r="M92" s="302"/>
      <c r="N92" s="228">
        <v>39003</v>
      </c>
      <c r="O92" s="229" t="s">
        <v>1106</v>
      </c>
      <c r="P92" s="256"/>
      <c r="Q92" s="256"/>
      <c r="R92" s="256"/>
      <c r="S92" s="256"/>
      <c r="T92" s="256"/>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row>
    <row r="93" spans="1:67" ht="71.25" customHeight="1" x14ac:dyDescent="0.35">
      <c r="A93" s="264">
        <v>81</v>
      </c>
      <c r="B93" s="254" t="s">
        <v>1594</v>
      </c>
      <c r="C93" s="254" t="s">
        <v>228</v>
      </c>
      <c r="D93" s="254" t="s">
        <v>191</v>
      </c>
      <c r="E93" s="254" t="s">
        <v>183</v>
      </c>
      <c r="F93" s="229"/>
      <c r="G93" s="304"/>
      <c r="H93" s="253">
        <v>3050</v>
      </c>
      <c r="I93" s="225">
        <v>30000</v>
      </c>
      <c r="J93" s="225">
        <f t="shared" si="9"/>
        <v>20875</v>
      </c>
      <c r="K93" s="226">
        <f t="shared" si="10"/>
        <v>69.583333333333329</v>
      </c>
      <c r="L93" s="227">
        <v>9125</v>
      </c>
      <c r="M93" s="302"/>
      <c r="N93" s="228">
        <v>39003</v>
      </c>
      <c r="O93" s="229" t="s">
        <v>98</v>
      </c>
      <c r="P93" s="256"/>
      <c r="Q93" s="256"/>
      <c r="R93" s="256"/>
      <c r="S93" s="256"/>
      <c r="T93" s="256"/>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row>
    <row r="94" spans="1:67" ht="66.75" customHeight="1" x14ac:dyDescent="0.35">
      <c r="A94" s="253">
        <v>82</v>
      </c>
      <c r="B94" s="254" t="s">
        <v>1595</v>
      </c>
      <c r="C94" s="254" t="s">
        <v>1454</v>
      </c>
      <c r="D94" s="254" t="s">
        <v>192</v>
      </c>
      <c r="E94" s="254" t="s">
        <v>183</v>
      </c>
      <c r="F94" s="253" t="s">
        <v>1442</v>
      </c>
      <c r="G94" s="229">
        <v>400</v>
      </c>
      <c r="H94" s="253"/>
      <c r="I94" s="227">
        <v>50000</v>
      </c>
      <c r="J94" s="225">
        <f t="shared" si="9"/>
        <v>34791.229999999996</v>
      </c>
      <c r="K94" s="226">
        <f t="shared" si="10"/>
        <v>69.582459999999998</v>
      </c>
      <c r="L94" s="227">
        <v>15208.77</v>
      </c>
      <c r="M94" s="302"/>
      <c r="N94" s="228">
        <v>39003</v>
      </c>
      <c r="O94" s="229" t="s">
        <v>1443</v>
      </c>
      <c r="P94" s="256"/>
      <c r="Q94" s="256"/>
      <c r="R94" s="256"/>
      <c r="S94" s="256"/>
      <c r="T94" s="256"/>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row>
    <row r="95" spans="1:67" ht="65" x14ac:dyDescent="0.35">
      <c r="A95" s="253">
        <v>83</v>
      </c>
      <c r="B95" s="254" t="s">
        <v>1596</v>
      </c>
      <c r="C95" s="254" t="s">
        <v>1404</v>
      </c>
      <c r="D95" s="254" t="s">
        <v>193</v>
      </c>
      <c r="E95" s="254" t="s">
        <v>183</v>
      </c>
      <c r="F95" s="253" t="s">
        <v>1440</v>
      </c>
      <c r="G95" s="253"/>
      <c r="H95" s="304">
        <v>103000</v>
      </c>
      <c r="I95" s="227">
        <v>79880</v>
      </c>
      <c r="J95" s="225">
        <f t="shared" si="9"/>
        <v>55583.17</v>
      </c>
      <c r="K95" s="226">
        <f t="shared" si="10"/>
        <v>69.583337506259397</v>
      </c>
      <c r="L95" s="227">
        <v>24296.83</v>
      </c>
      <c r="M95" s="302"/>
      <c r="N95" s="228">
        <v>39003</v>
      </c>
      <c r="O95" s="229" t="s">
        <v>1441</v>
      </c>
      <c r="P95" s="256"/>
      <c r="Q95" s="256"/>
      <c r="R95" s="256"/>
      <c r="S95" s="256"/>
      <c r="T95" s="256"/>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1"/>
      <c r="AZ95" s="311"/>
      <c r="BA95" s="311"/>
      <c r="BB95" s="311"/>
      <c r="BC95" s="311"/>
      <c r="BD95" s="311"/>
      <c r="BE95" s="311"/>
      <c r="BF95" s="311"/>
      <c r="BG95" s="311"/>
      <c r="BH95" s="311"/>
      <c r="BI95" s="311"/>
      <c r="BJ95" s="311"/>
      <c r="BK95" s="311"/>
      <c r="BL95" s="311"/>
      <c r="BM95" s="311"/>
      <c r="BN95" s="311"/>
      <c r="BO95" s="311"/>
    </row>
    <row r="96" spans="1:67" ht="53.25" customHeight="1" x14ac:dyDescent="0.35">
      <c r="A96" s="264">
        <v>84</v>
      </c>
      <c r="B96" s="254" t="s">
        <v>1597</v>
      </c>
      <c r="C96" s="254" t="s">
        <v>229</v>
      </c>
      <c r="D96" s="254" t="s">
        <v>194</v>
      </c>
      <c r="E96" s="254" t="s">
        <v>183</v>
      </c>
      <c r="F96" s="321"/>
      <c r="G96" s="229"/>
      <c r="H96" s="304">
        <v>5720</v>
      </c>
      <c r="I96" s="227">
        <f>1173442+1000</f>
        <v>1174442</v>
      </c>
      <c r="J96" s="225">
        <f t="shared" si="9"/>
        <v>817215.89</v>
      </c>
      <c r="K96" s="226">
        <f t="shared" si="10"/>
        <v>69.583333191421971</v>
      </c>
      <c r="L96" s="227">
        <v>357226.11</v>
      </c>
      <c r="M96" s="302"/>
      <c r="N96" s="228">
        <v>39003</v>
      </c>
      <c r="O96" s="229" t="s">
        <v>98</v>
      </c>
      <c r="P96" s="256"/>
      <c r="Q96" s="256"/>
      <c r="R96" s="256"/>
      <c r="S96" s="256"/>
      <c r="T96" s="256"/>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row>
    <row r="97" spans="1:67" ht="65" x14ac:dyDescent="0.35">
      <c r="A97" s="253">
        <v>85</v>
      </c>
      <c r="B97" s="254" t="s">
        <v>1518</v>
      </c>
      <c r="C97" s="254" t="s">
        <v>1405</v>
      </c>
      <c r="D97" s="254" t="s">
        <v>1406</v>
      </c>
      <c r="E97" s="254" t="s">
        <v>183</v>
      </c>
      <c r="F97" s="253" t="s">
        <v>1439</v>
      </c>
      <c r="G97" s="229"/>
      <c r="H97" s="304">
        <v>1500</v>
      </c>
      <c r="I97" s="227">
        <v>1000</v>
      </c>
      <c r="J97" s="225">
        <f t="shared" si="9"/>
        <v>696.27</v>
      </c>
      <c r="K97" s="226">
        <f t="shared" si="10"/>
        <v>69.626999999999995</v>
      </c>
      <c r="L97" s="227">
        <v>303.73</v>
      </c>
      <c r="M97" s="302"/>
      <c r="N97" s="228">
        <v>39003</v>
      </c>
      <c r="O97" s="229" t="s">
        <v>1448</v>
      </c>
      <c r="P97" s="256"/>
      <c r="Q97" s="256"/>
      <c r="R97" s="256"/>
      <c r="S97" s="256"/>
      <c r="T97" s="256"/>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row>
    <row r="98" spans="1:67" ht="66.75" customHeight="1" x14ac:dyDescent="0.35">
      <c r="A98" s="253">
        <v>86</v>
      </c>
      <c r="B98" s="254" t="s">
        <v>1598</v>
      </c>
      <c r="C98" s="254" t="s">
        <v>1407</v>
      </c>
      <c r="D98" s="254" t="s">
        <v>195</v>
      </c>
      <c r="E98" s="254" t="s">
        <v>183</v>
      </c>
      <c r="F98" s="253" t="s">
        <v>1437</v>
      </c>
      <c r="G98" s="229"/>
      <c r="H98" s="253">
        <v>150</v>
      </c>
      <c r="I98" s="227">
        <v>10000</v>
      </c>
      <c r="J98" s="225">
        <f t="shared" si="9"/>
        <v>6958.77</v>
      </c>
      <c r="K98" s="226">
        <f t="shared" si="10"/>
        <v>69.587700000000012</v>
      </c>
      <c r="L98" s="227">
        <v>3041.23</v>
      </c>
      <c r="M98" s="302"/>
      <c r="N98" s="228">
        <v>39003</v>
      </c>
      <c r="O98" s="229" t="s">
        <v>1438</v>
      </c>
      <c r="P98" s="256"/>
      <c r="Q98" s="256"/>
      <c r="R98" s="256"/>
      <c r="S98" s="256"/>
      <c r="T98" s="256"/>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row>
    <row r="99" spans="1:67" ht="66.75" customHeight="1" x14ac:dyDescent="0.35">
      <c r="A99" s="264">
        <v>87</v>
      </c>
      <c r="B99" s="254" t="s">
        <v>1599</v>
      </c>
      <c r="C99" s="254" t="s">
        <v>1408</v>
      </c>
      <c r="D99" s="254" t="s">
        <v>196</v>
      </c>
      <c r="E99" s="254" t="s">
        <v>183</v>
      </c>
      <c r="F99" s="253" t="s">
        <v>1436</v>
      </c>
      <c r="G99" s="296"/>
      <c r="H99" s="253">
        <v>400</v>
      </c>
      <c r="I99" s="227">
        <v>15000</v>
      </c>
      <c r="J99" s="227">
        <f t="shared" si="9"/>
        <v>10437.5</v>
      </c>
      <c r="K99" s="226">
        <f t="shared" si="10"/>
        <v>69.583333333333329</v>
      </c>
      <c r="L99" s="227">
        <v>4562.5</v>
      </c>
      <c r="M99" s="302"/>
      <c r="N99" s="228">
        <v>39003</v>
      </c>
      <c r="O99" s="229" t="s">
        <v>1447</v>
      </c>
      <c r="P99" s="256"/>
      <c r="Q99" s="256"/>
      <c r="R99" s="256"/>
      <c r="S99" s="256"/>
      <c r="T99" s="256"/>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row>
    <row r="100" spans="1:67" ht="102" customHeight="1" x14ac:dyDescent="0.35">
      <c r="A100" s="253">
        <v>88</v>
      </c>
      <c r="B100" s="254" t="s">
        <v>1600</v>
      </c>
      <c r="C100" s="254" t="s">
        <v>1409</v>
      </c>
      <c r="D100" s="254" t="s">
        <v>1410</v>
      </c>
      <c r="E100" s="254" t="s">
        <v>183</v>
      </c>
      <c r="F100" s="253" t="s">
        <v>250</v>
      </c>
      <c r="G100" s="296"/>
      <c r="H100" s="296" t="s">
        <v>202</v>
      </c>
      <c r="I100" s="227">
        <v>6000</v>
      </c>
      <c r="J100" s="227">
        <f t="shared" si="9"/>
        <v>3340</v>
      </c>
      <c r="K100" s="226">
        <f t="shared" si="10"/>
        <v>55.666666666666664</v>
      </c>
      <c r="L100" s="227">
        <v>2660</v>
      </c>
      <c r="M100" s="302"/>
      <c r="N100" s="228">
        <v>39003</v>
      </c>
      <c r="O100" s="229" t="s">
        <v>1118</v>
      </c>
      <c r="P100" s="256"/>
      <c r="Q100" s="256"/>
      <c r="R100" s="256"/>
      <c r="S100" s="256"/>
      <c r="T100" s="256"/>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row>
    <row r="101" spans="1:67" ht="102" customHeight="1" x14ac:dyDescent="0.35">
      <c r="A101" s="253">
        <v>89</v>
      </c>
      <c r="B101" s="254" t="s">
        <v>1601</v>
      </c>
      <c r="C101" s="254" t="s">
        <v>1411</v>
      </c>
      <c r="D101" s="254" t="s">
        <v>1412</v>
      </c>
      <c r="E101" s="254" t="s">
        <v>183</v>
      </c>
      <c r="F101" s="253" t="s">
        <v>251</v>
      </c>
      <c r="G101" s="296"/>
      <c r="H101" s="296" t="s">
        <v>202</v>
      </c>
      <c r="I101" s="227">
        <v>6000</v>
      </c>
      <c r="J101" s="227">
        <f t="shared" si="9"/>
        <v>3340</v>
      </c>
      <c r="K101" s="226">
        <f t="shared" si="10"/>
        <v>55.666666666666664</v>
      </c>
      <c r="L101" s="227">
        <v>2660</v>
      </c>
      <c r="M101" s="302"/>
      <c r="N101" s="228">
        <v>39003</v>
      </c>
      <c r="O101" s="229" t="s">
        <v>1115</v>
      </c>
      <c r="P101" s="256"/>
      <c r="Q101" s="256"/>
      <c r="R101" s="256"/>
      <c r="S101" s="256"/>
      <c r="T101" s="256"/>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311"/>
      <c r="BE101" s="311"/>
      <c r="BF101" s="311"/>
      <c r="BG101" s="311"/>
      <c r="BH101" s="311"/>
      <c r="BI101" s="311"/>
      <c r="BJ101" s="311"/>
      <c r="BK101" s="311"/>
      <c r="BL101" s="311"/>
      <c r="BM101" s="311"/>
      <c r="BN101" s="311"/>
      <c r="BO101" s="311"/>
    </row>
    <row r="102" spans="1:67" ht="102" customHeight="1" x14ac:dyDescent="0.35">
      <c r="A102" s="264">
        <v>90</v>
      </c>
      <c r="B102" s="254" t="s">
        <v>1602</v>
      </c>
      <c r="C102" s="254" t="s">
        <v>1413</v>
      </c>
      <c r="D102" s="254" t="s">
        <v>1412</v>
      </c>
      <c r="E102" s="254" t="s">
        <v>183</v>
      </c>
      <c r="F102" s="253" t="s">
        <v>252</v>
      </c>
      <c r="G102" s="296"/>
      <c r="H102" s="296" t="s">
        <v>203</v>
      </c>
      <c r="I102" s="227">
        <v>6000</v>
      </c>
      <c r="J102" s="227">
        <f t="shared" si="9"/>
        <v>3340</v>
      </c>
      <c r="K102" s="226">
        <f t="shared" si="10"/>
        <v>55.666666666666664</v>
      </c>
      <c r="L102" s="227">
        <v>2660</v>
      </c>
      <c r="M102" s="302"/>
      <c r="N102" s="228">
        <v>39003</v>
      </c>
      <c r="O102" s="229" t="s">
        <v>1117</v>
      </c>
      <c r="P102" s="256"/>
      <c r="Q102" s="256"/>
      <c r="R102" s="256"/>
      <c r="S102" s="256"/>
      <c r="T102" s="256"/>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row>
    <row r="103" spans="1:67" ht="102" customHeight="1" x14ac:dyDescent="0.35">
      <c r="A103" s="253">
        <v>91</v>
      </c>
      <c r="B103" s="254" t="s">
        <v>1603</v>
      </c>
      <c r="C103" s="254" t="s">
        <v>1414</v>
      </c>
      <c r="D103" s="254" t="s">
        <v>1412</v>
      </c>
      <c r="E103" s="254" t="s">
        <v>183</v>
      </c>
      <c r="F103" s="253" t="s">
        <v>253</v>
      </c>
      <c r="G103" s="296"/>
      <c r="H103" s="296" t="s">
        <v>204</v>
      </c>
      <c r="I103" s="227">
        <v>6000</v>
      </c>
      <c r="J103" s="227">
        <f t="shared" si="9"/>
        <v>3340</v>
      </c>
      <c r="K103" s="226">
        <f t="shared" si="10"/>
        <v>55.666666666666664</v>
      </c>
      <c r="L103" s="227">
        <v>2660</v>
      </c>
      <c r="M103" s="302"/>
      <c r="N103" s="228">
        <v>39003</v>
      </c>
      <c r="O103" s="229" t="s">
        <v>1116</v>
      </c>
      <c r="P103" s="256"/>
      <c r="Q103" s="256"/>
      <c r="R103" s="256"/>
      <c r="S103" s="256"/>
      <c r="T103" s="256"/>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1"/>
      <c r="AZ103" s="311"/>
      <c r="BA103" s="311"/>
      <c r="BB103" s="311"/>
      <c r="BC103" s="311"/>
      <c r="BD103" s="311"/>
      <c r="BE103" s="311"/>
      <c r="BF103" s="311"/>
      <c r="BG103" s="311"/>
      <c r="BH103" s="311"/>
      <c r="BI103" s="311"/>
      <c r="BJ103" s="311"/>
      <c r="BK103" s="311"/>
      <c r="BL103" s="311"/>
      <c r="BM103" s="311"/>
      <c r="BN103" s="311"/>
      <c r="BO103" s="311"/>
    </row>
    <row r="104" spans="1:67" ht="102" customHeight="1" x14ac:dyDescent="0.35">
      <c r="A104" s="253">
        <v>92</v>
      </c>
      <c r="B104" s="254" t="s">
        <v>1604</v>
      </c>
      <c r="C104" s="254" t="s">
        <v>1415</v>
      </c>
      <c r="D104" s="254" t="s">
        <v>1412</v>
      </c>
      <c r="E104" s="254" t="s">
        <v>183</v>
      </c>
      <c r="F104" s="253" t="s">
        <v>1352</v>
      </c>
      <c r="G104" s="296"/>
      <c r="H104" s="296" t="s">
        <v>205</v>
      </c>
      <c r="I104" s="227">
        <v>6000</v>
      </c>
      <c r="J104" s="227">
        <f t="shared" si="9"/>
        <v>3340</v>
      </c>
      <c r="K104" s="226">
        <f t="shared" si="10"/>
        <v>55.666666666666664</v>
      </c>
      <c r="L104" s="227">
        <v>2660</v>
      </c>
      <c r="M104" s="302"/>
      <c r="N104" s="228">
        <v>39003</v>
      </c>
      <c r="O104" s="229" t="s">
        <v>1371</v>
      </c>
      <c r="P104" s="256"/>
      <c r="Q104" s="256"/>
      <c r="R104" s="256"/>
      <c r="S104" s="256"/>
      <c r="T104" s="256"/>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row>
    <row r="105" spans="1:67" ht="78" x14ac:dyDescent="0.35">
      <c r="A105" s="264">
        <v>93</v>
      </c>
      <c r="B105" s="254" t="s">
        <v>1605</v>
      </c>
      <c r="C105" s="254" t="s">
        <v>1416</v>
      </c>
      <c r="D105" s="254" t="s">
        <v>1417</v>
      </c>
      <c r="E105" s="254" t="s">
        <v>183</v>
      </c>
      <c r="F105" s="253" t="s">
        <v>254</v>
      </c>
      <c r="G105" s="296"/>
      <c r="H105" s="296" t="s">
        <v>1068</v>
      </c>
      <c r="I105" s="227">
        <v>6000</v>
      </c>
      <c r="J105" s="227">
        <f t="shared" si="9"/>
        <v>3340</v>
      </c>
      <c r="K105" s="226">
        <f t="shared" si="10"/>
        <v>55.666666666666664</v>
      </c>
      <c r="L105" s="227">
        <v>2660</v>
      </c>
      <c r="M105" s="302"/>
      <c r="N105" s="228">
        <v>39003</v>
      </c>
      <c r="O105" s="229" t="s">
        <v>1110</v>
      </c>
      <c r="P105" s="256"/>
      <c r="Q105" s="256"/>
      <c r="R105" s="256"/>
      <c r="S105" s="256"/>
      <c r="T105" s="256"/>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1"/>
      <c r="AY105" s="311"/>
      <c r="AZ105" s="311"/>
      <c r="BA105" s="311"/>
      <c r="BB105" s="311"/>
      <c r="BC105" s="311"/>
      <c r="BD105" s="311"/>
      <c r="BE105" s="311"/>
      <c r="BF105" s="311"/>
      <c r="BG105" s="311"/>
      <c r="BH105" s="311"/>
      <c r="BI105" s="311"/>
      <c r="BJ105" s="311"/>
      <c r="BK105" s="311"/>
      <c r="BL105" s="311"/>
      <c r="BM105" s="311"/>
      <c r="BN105" s="311"/>
      <c r="BO105" s="311"/>
    </row>
    <row r="106" spans="1:67" ht="78" x14ac:dyDescent="0.35">
      <c r="A106" s="253">
        <v>94</v>
      </c>
      <c r="B106" s="254" t="s">
        <v>1606</v>
      </c>
      <c r="C106" s="254" t="s">
        <v>1418</v>
      </c>
      <c r="D106" s="254" t="s">
        <v>1419</v>
      </c>
      <c r="E106" s="254" t="s">
        <v>183</v>
      </c>
      <c r="F106" s="253" t="s">
        <v>255</v>
      </c>
      <c r="G106" s="296"/>
      <c r="H106" s="296" t="s">
        <v>206</v>
      </c>
      <c r="I106" s="227">
        <v>6000</v>
      </c>
      <c r="J106" s="227">
        <f t="shared" si="9"/>
        <v>3340</v>
      </c>
      <c r="K106" s="226">
        <f t="shared" si="10"/>
        <v>55.666666666666664</v>
      </c>
      <c r="L106" s="227">
        <v>2660</v>
      </c>
      <c r="M106" s="302"/>
      <c r="N106" s="228">
        <v>39003</v>
      </c>
      <c r="O106" s="229" t="s">
        <v>1108</v>
      </c>
      <c r="P106" s="256"/>
      <c r="Q106" s="256"/>
      <c r="R106" s="256"/>
      <c r="S106" s="256"/>
      <c r="T106" s="256"/>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1"/>
      <c r="AZ106" s="311"/>
      <c r="BA106" s="311"/>
      <c r="BB106" s="311"/>
      <c r="BC106" s="311"/>
      <c r="BD106" s="311"/>
      <c r="BE106" s="311"/>
      <c r="BF106" s="311"/>
      <c r="BG106" s="311"/>
      <c r="BH106" s="311"/>
      <c r="BI106" s="311"/>
      <c r="BJ106" s="311"/>
      <c r="BK106" s="311"/>
      <c r="BL106" s="311"/>
      <c r="BM106" s="311"/>
      <c r="BN106" s="311"/>
      <c r="BO106" s="311"/>
    </row>
    <row r="107" spans="1:67" ht="91" x14ac:dyDescent="0.35">
      <c r="A107" s="253">
        <v>95</v>
      </c>
      <c r="B107" s="254" t="s">
        <v>1607</v>
      </c>
      <c r="C107" s="254" t="s">
        <v>1420</v>
      </c>
      <c r="D107" s="254" t="s">
        <v>1421</v>
      </c>
      <c r="E107" s="254" t="s">
        <v>183</v>
      </c>
      <c r="F107" s="253" t="s">
        <v>256</v>
      </c>
      <c r="G107" s="229"/>
      <c r="H107" s="296" t="s">
        <v>207</v>
      </c>
      <c r="I107" s="227">
        <v>6000</v>
      </c>
      <c r="J107" s="227">
        <f t="shared" si="9"/>
        <v>3340</v>
      </c>
      <c r="K107" s="226">
        <f t="shared" si="10"/>
        <v>55.666666666666664</v>
      </c>
      <c r="L107" s="227">
        <v>2660</v>
      </c>
      <c r="M107" s="302"/>
      <c r="N107" s="228">
        <v>39003</v>
      </c>
      <c r="O107" s="229" t="s">
        <v>1112</v>
      </c>
      <c r="P107" s="256"/>
      <c r="Q107" s="256"/>
      <c r="R107" s="256"/>
      <c r="S107" s="256"/>
      <c r="T107" s="256"/>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row>
    <row r="108" spans="1:67" ht="91.5" customHeight="1" x14ac:dyDescent="0.35">
      <c r="A108" s="264">
        <v>96</v>
      </c>
      <c r="B108" s="254" t="s">
        <v>1608</v>
      </c>
      <c r="C108" s="254" t="s">
        <v>233</v>
      </c>
      <c r="D108" s="254" t="s">
        <v>1674</v>
      </c>
      <c r="E108" s="254" t="s">
        <v>183</v>
      </c>
      <c r="F108" s="229"/>
      <c r="G108" s="229"/>
      <c r="H108" s="304">
        <v>4685</v>
      </c>
      <c r="I108" s="227">
        <v>7205108</v>
      </c>
      <c r="J108" s="225">
        <f t="shared" si="9"/>
        <v>1981404.8099999996</v>
      </c>
      <c r="K108" s="226">
        <f t="shared" si="10"/>
        <v>27.500001526694668</v>
      </c>
      <c r="L108" s="225">
        <v>5223703.1900000004</v>
      </c>
      <c r="M108" s="302"/>
      <c r="N108" s="228">
        <v>41883</v>
      </c>
      <c r="O108" s="229" t="s">
        <v>210</v>
      </c>
      <c r="P108" s="256"/>
      <c r="Q108" s="256"/>
      <c r="R108" s="256"/>
      <c r="S108" s="256"/>
      <c r="T108" s="256"/>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1"/>
      <c r="BJ108" s="311"/>
      <c r="BK108" s="311"/>
      <c r="BL108" s="311"/>
      <c r="BM108" s="311"/>
      <c r="BN108" s="311"/>
      <c r="BO108" s="311"/>
    </row>
    <row r="109" spans="1:67" ht="117" x14ac:dyDescent="0.35">
      <c r="A109" s="253">
        <v>97</v>
      </c>
      <c r="B109" s="254" t="s">
        <v>1609</v>
      </c>
      <c r="C109" s="254" t="s">
        <v>1422</v>
      </c>
      <c r="D109" s="254" t="s">
        <v>1423</v>
      </c>
      <c r="E109" s="254" t="s">
        <v>183</v>
      </c>
      <c r="F109" s="253" t="s">
        <v>257</v>
      </c>
      <c r="G109" s="229"/>
      <c r="H109" s="253" t="s">
        <v>209</v>
      </c>
      <c r="I109" s="227">
        <v>0.1</v>
      </c>
      <c r="J109" s="225">
        <f t="shared" si="9"/>
        <v>0.1</v>
      </c>
      <c r="K109" s="226">
        <f t="shared" si="10"/>
        <v>100</v>
      </c>
      <c r="L109" s="225">
        <v>0</v>
      </c>
      <c r="M109" s="302"/>
      <c r="N109" s="228">
        <v>39003</v>
      </c>
      <c r="O109" s="229" t="s">
        <v>1114</v>
      </c>
      <c r="P109" s="256"/>
      <c r="Q109" s="256"/>
      <c r="R109" s="256"/>
      <c r="S109" s="256"/>
      <c r="T109" s="256"/>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row>
    <row r="110" spans="1:67" ht="182" x14ac:dyDescent="0.35">
      <c r="A110" s="253">
        <v>98</v>
      </c>
      <c r="B110" s="254" t="s">
        <v>1610</v>
      </c>
      <c r="C110" s="254" t="s">
        <v>1509</v>
      </c>
      <c r="D110" s="254"/>
      <c r="E110" s="254" t="s">
        <v>183</v>
      </c>
      <c r="F110" s="253" t="s">
        <v>258</v>
      </c>
      <c r="G110" s="229">
        <v>9.4</v>
      </c>
      <c r="H110" s="256"/>
      <c r="I110" s="225">
        <v>4888826</v>
      </c>
      <c r="J110" s="225">
        <f t="shared" si="9"/>
        <v>1072110.96</v>
      </c>
      <c r="K110" s="226">
        <f t="shared" si="10"/>
        <v>21.929824460923747</v>
      </c>
      <c r="L110" s="225">
        <v>3816715.04</v>
      </c>
      <c r="M110" s="302"/>
      <c r="N110" s="228">
        <v>41394</v>
      </c>
      <c r="O110" s="229" t="s">
        <v>217</v>
      </c>
      <c r="P110" s="256"/>
      <c r="Q110" s="256"/>
      <c r="R110" s="256"/>
      <c r="S110" s="256"/>
      <c r="T110" s="256"/>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c r="BE110" s="311"/>
      <c r="BF110" s="311"/>
      <c r="BG110" s="311"/>
      <c r="BH110" s="311"/>
      <c r="BI110" s="311"/>
      <c r="BJ110" s="311"/>
      <c r="BK110" s="311"/>
      <c r="BL110" s="311"/>
      <c r="BM110" s="311"/>
      <c r="BN110" s="311"/>
      <c r="BO110" s="311"/>
    </row>
    <row r="111" spans="1:67" ht="78" customHeight="1" x14ac:dyDescent="0.35">
      <c r="A111" s="264">
        <v>99</v>
      </c>
      <c r="B111" s="254" t="s">
        <v>1611</v>
      </c>
      <c r="C111" s="254" t="s">
        <v>1836</v>
      </c>
      <c r="D111" s="254" t="s">
        <v>1427</v>
      </c>
      <c r="E111" s="254" t="s">
        <v>183</v>
      </c>
      <c r="F111" s="229" t="s">
        <v>1224</v>
      </c>
      <c r="G111" s="229">
        <v>136.69999999999999</v>
      </c>
      <c r="H111" s="256"/>
      <c r="I111" s="225">
        <f>11309299.35+75500</f>
        <v>11384799.35</v>
      </c>
      <c r="J111" s="225">
        <f t="shared" si="9"/>
        <v>0</v>
      </c>
      <c r="K111" s="226">
        <f t="shared" si="10"/>
        <v>0</v>
      </c>
      <c r="L111" s="227">
        <v>11384799.35</v>
      </c>
      <c r="M111" s="302"/>
      <c r="N111" s="228">
        <v>41394</v>
      </c>
      <c r="O111" s="229" t="s">
        <v>218</v>
      </c>
      <c r="P111" s="256"/>
      <c r="Q111" s="229"/>
      <c r="R111" s="256"/>
      <c r="S111" s="256"/>
      <c r="T111" s="256"/>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row>
    <row r="112" spans="1:67" s="311" customFormat="1" ht="91" x14ac:dyDescent="0.35">
      <c r="A112" s="253">
        <v>100</v>
      </c>
      <c r="B112" s="265" t="s">
        <v>1612</v>
      </c>
      <c r="C112" s="254" t="s">
        <v>1428</v>
      </c>
      <c r="D112" s="254" t="s">
        <v>1429</v>
      </c>
      <c r="E112" s="254" t="s">
        <v>183</v>
      </c>
      <c r="F112" s="229" t="s">
        <v>1358</v>
      </c>
      <c r="G112" s="296">
        <v>14.4</v>
      </c>
      <c r="H112" s="229"/>
      <c r="I112" s="225">
        <v>6322000</v>
      </c>
      <c r="J112" s="225">
        <f>I112-L112</f>
        <v>474149.96999999974</v>
      </c>
      <c r="K112" s="226">
        <f>J112/I112*100</f>
        <v>7.4999995254666203</v>
      </c>
      <c r="L112" s="225">
        <v>5847850.0300000003</v>
      </c>
      <c r="M112" s="281" t="s">
        <v>1359</v>
      </c>
      <c r="N112" s="268">
        <v>44060</v>
      </c>
      <c r="O112" s="229" t="s">
        <v>1370</v>
      </c>
      <c r="P112" s="256"/>
      <c r="Q112" s="229"/>
      <c r="R112" s="300"/>
      <c r="S112" s="300"/>
      <c r="T112" s="300"/>
    </row>
    <row r="113" spans="1:20" s="311" customFormat="1" ht="65" x14ac:dyDescent="0.35">
      <c r="A113" s="253">
        <v>101</v>
      </c>
      <c r="B113" s="254" t="s">
        <v>1562</v>
      </c>
      <c r="C113" s="254" t="s">
        <v>1424</v>
      </c>
      <c r="D113" s="254" t="s">
        <v>1426</v>
      </c>
      <c r="E113" s="254" t="s">
        <v>183</v>
      </c>
      <c r="F113" s="229" t="s">
        <v>1435</v>
      </c>
      <c r="G113" s="229"/>
      <c r="H113" s="322" t="s">
        <v>1425</v>
      </c>
      <c r="I113" s="225">
        <v>161728</v>
      </c>
      <c r="J113" s="225">
        <f>I113-L113</f>
        <v>161728</v>
      </c>
      <c r="K113" s="226">
        <f>J113/I113*100</f>
        <v>100</v>
      </c>
      <c r="L113" s="227">
        <v>0</v>
      </c>
      <c r="M113" s="302"/>
      <c r="N113" s="228">
        <v>41394</v>
      </c>
      <c r="O113" s="229" t="s">
        <v>1446</v>
      </c>
      <c r="P113" s="256"/>
      <c r="Q113" s="229"/>
      <c r="R113" s="300"/>
      <c r="S113" s="300"/>
      <c r="T113" s="300"/>
    </row>
    <row r="114" spans="1:20" ht="15" customHeight="1" x14ac:dyDescent="0.35">
      <c r="A114" s="256" t="s">
        <v>65</v>
      </c>
      <c r="B114" s="323"/>
      <c r="C114" s="323"/>
      <c r="D114" s="323"/>
      <c r="E114" s="254"/>
      <c r="F114" s="256"/>
      <c r="G114" s="265"/>
      <c r="H114" s="265"/>
      <c r="I114" s="225">
        <f>SUM(I70:I113)</f>
        <v>58630013.340000004</v>
      </c>
      <c r="J114" s="225"/>
      <c r="K114" s="225"/>
      <c r="L114" s="225">
        <f>SUM(L70:L113)</f>
        <v>50219877.299999997</v>
      </c>
      <c r="M114" s="265"/>
      <c r="N114" s="228"/>
      <c r="O114" s="229"/>
      <c r="P114" s="256"/>
      <c r="Q114" s="256"/>
      <c r="R114" s="256"/>
      <c r="S114" s="256"/>
      <c r="T114" s="256"/>
    </row>
    <row r="115" spans="1:20" x14ac:dyDescent="0.35">
      <c r="A115" s="307"/>
      <c r="B115" s="307"/>
      <c r="C115" s="307"/>
      <c r="D115" s="307"/>
      <c r="E115" s="307"/>
      <c r="F115" s="307"/>
      <c r="G115" s="307"/>
      <c r="H115" s="307"/>
      <c r="I115" s="225">
        <f>I114+I69+I65+I61+I51</f>
        <v>115882846.19</v>
      </c>
      <c r="J115" s="324"/>
      <c r="K115" s="324"/>
      <c r="L115" s="225">
        <f>L114+L69+L65+L61+L51</f>
        <v>95619490.989999995</v>
      </c>
      <c r="M115" s="307"/>
      <c r="N115" s="307"/>
      <c r="O115" s="307"/>
      <c r="P115" s="325"/>
      <c r="Q115" s="229"/>
      <c r="R115" s="307"/>
      <c r="S115" s="307"/>
      <c r="T115" s="307"/>
    </row>
    <row r="116" spans="1:20" x14ac:dyDescent="0.35">
      <c r="H116" s="311"/>
      <c r="I116" s="326"/>
      <c r="J116" s="326"/>
    </row>
    <row r="117" spans="1:20" x14ac:dyDescent="0.35">
      <c r="G117" s="328"/>
      <c r="H117" s="329"/>
      <c r="I117" s="326"/>
      <c r="J117" s="326"/>
      <c r="K117" s="326"/>
      <c r="L117" s="326"/>
    </row>
    <row r="118" spans="1:20" x14ac:dyDescent="0.35">
      <c r="H118" s="311"/>
      <c r="I118" s="326"/>
      <c r="J118" s="326"/>
    </row>
    <row r="119" spans="1:20" x14ac:dyDescent="0.35">
      <c r="H119" s="311"/>
      <c r="I119" s="326"/>
      <c r="J119" s="326"/>
    </row>
    <row r="120" spans="1:20" x14ac:dyDescent="0.35">
      <c r="H120" s="311"/>
      <c r="I120" s="326"/>
      <c r="J120" s="326"/>
    </row>
    <row r="121" spans="1:20" x14ac:dyDescent="0.35">
      <c r="H121" s="311"/>
      <c r="I121" s="326"/>
      <c r="J121" s="326"/>
    </row>
    <row r="122" spans="1:20" x14ac:dyDescent="0.35">
      <c r="H122" s="311"/>
      <c r="I122" s="326"/>
      <c r="J122" s="326"/>
    </row>
    <row r="123" spans="1:20" x14ac:dyDescent="0.35">
      <c r="H123" s="311"/>
      <c r="I123" s="326"/>
      <c r="J123" s="326"/>
    </row>
    <row r="124" spans="1:20" x14ac:dyDescent="0.35">
      <c r="H124" s="311"/>
      <c r="I124" s="326"/>
      <c r="J124" s="326"/>
    </row>
    <row r="125" spans="1:20" x14ac:dyDescent="0.35">
      <c r="D125" s="327"/>
      <c r="E125" s="327"/>
      <c r="H125" s="311"/>
      <c r="I125" s="326"/>
      <c r="J125" s="326"/>
    </row>
    <row r="126" spans="1:20" x14ac:dyDescent="0.35">
      <c r="H126" s="311"/>
      <c r="I126" s="326"/>
      <c r="J126" s="326"/>
    </row>
    <row r="127" spans="1:20" x14ac:dyDescent="0.35">
      <c r="H127" s="311"/>
      <c r="I127" s="326"/>
      <c r="J127" s="326"/>
    </row>
    <row r="128" spans="1:20" x14ac:dyDescent="0.35">
      <c r="H128" s="311"/>
      <c r="I128" s="326"/>
      <c r="J128" s="326"/>
    </row>
    <row r="129" spans="8:10" x14ac:dyDescent="0.35">
      <c r="H129" s="311"/>
      <c r="I129" s="326"/>
      <c r="J129" s="326"/>
    </row>
    <row r="130" spans="8:10" x14ac:dyDescent="0.35">
      <c r="H130" s="311"/>
      <c r="I130" s="326"/>
      <c r="J130" s="326"/>
    </row>
    <row r="131" spans="8:10" x14ac:dyDescent="0.35">
      <c r="H131" s="311"/>
      <c r="I131" s="326"/>
      <c r="J131" s="326"/>
    </row>
    <row r="132" spans="8:10" x14ac:dyDescent="0.35">
      <c r="H132" s="311"/>
      <c r="I132" s="326"/>
      <c r="J132" s="326"/>
    </row>
    <row r="133" spans="8:10" x14ac:dyDescent="0.35">
      <c r="H133" s="311"/>
      <c r="I133" s="326"/>
      <c r="J133" s="326"/>
    </row>
    <row r="134" spans="8:10" x14ac:dyDescent="0.35">
      <c r="H134" s="311"/>
      <c r="I134" s="326"/>
      <c r="J134" s="326"/>
    </row>
    <row r="135" spans="8:10" x14ac:dyDescent="0.35">
      <c r="H135" s="311"/>
      <c r="I135" s="326"/>
      <c r="J135" s="326"/>
    </row>
    <row r="136" spans="8:10" x14ac:dyDescent="0.35">
      <c r="H136" s="311"/>
      <c r="I136" s="326"/>
      <c r="J136" s="326"/>
    </row>
    <row r="137" spans="8:10" x14ac:dyDescent="0.35">
      <c r="H137" s="311"/>
      <c r="I137" s="326"/>
      <c r="J137" s="326"/>
    </row>
    <row r="138" spans="8:10" x14ac:dyDescent="0.35">
      <c r="H138" s="311"/>
      <c r="I138" s="326"/>
      <c r="J138" s="326"/>
    </row>
    <row r="139" spans="8:10" x14ac:dyDescent="0.35">
      <c r="H139" s="311"/>
      <c r="I139" s="326"/>
      <c r="J139" s="326"/>
    </row>
    <row r="140" spans="8:10" x14ac:dyDescent="0.35">
      <c r="H140" s="311"/>
      <c r="I140" s="326"/>
      <c r="J140" s="326"/>
    </row>
    <row r="141" spans="8:10" x14ac:dyDescent="0.35">
      <c r="H141" s="311"/>
      <c r="I141" s="326"/>
      <c r="J141" s="326"/>
    </row>
    <row r="142" spans="8:10" x14ac:dyDescent="0.35">
      <c r="H142" s="311"/>
      <c r="I142" s="326"/>
      <c r="J142" s="326"/>
    </row>
    <row r="143" spans="8:10" x14ac:dyDescent="0.35">
      <c r="H143" s="311"/>
      <c r="I143" s="326"/>
      <c r="J143" s="326"/>
    </row>
    <row r="144" spans="8:10" x14ac:dyDescent="0.35">
      <c r="H144" s="311"/>
      <c r="I144" s="326"/>
      <c r="J144" s="326"/>
    </row>
    <row r="145" spans="8:10" x14ac:dyDescent="0.35">
      <c r="H145" s="311"/>
      <c r="I145" s="326"/>
      <c r="J145" s="326"/>
    </row>
    <row r="146" spans="8:10" x14ac:dyDescent="0.35">
      <c r="H146" s="311"/>
      <c r="I146" s="326"/>
      <c r="J146" s="326"/>
    </row>
    <row r="147" spans="8:10" x14ac:dyDescent="0.35">
      <c r="H147" s="311"/>
      <c r="I147" s="326"/>
      <c r="J147" s="326"/>
    </row>
    <row r="148" spans="8:10" x14ac:dyDescent="0.35">
      <c r="H148" s="311"/>
      <c r="I148" s="326"/>
      <c r="J148" s="326"/>
    </row>
    <row r="149" spans="8:10" x14ac:dyDescent="0.35">
      <c r="H149" s="311"/>
      <c r="I149" s="326"/>
      <c r="J149" s="326"/>
    </row>
    <row r="150" spans="8:10" x14ac:dyDescent="0.35">
      <c r="H150" s="311"/>
      <c r="I150" s="326"/>
      <c r="J150" s="326"/>
    </row>
    <row r="151" spans="8:10" x14ac:dyDescent="0.35">
      <c r="H151" s="311"/>
      <c r="I151" s="326"/>
      <c r="J151" s="326"/>
    </row>
    <row r="152" spans="8:10" x14ac:dyDescent="0.35">
      <c r="H152" s="311"/>
      <c r="I152" s="326"/>
      <c r="J152" s="326"/>
    </row>
    <row r="153" spans="8:10" x14ac:dyDescent="0.35">
      <c r="H153" s="311"/>
      <c r="I153" s="326"/>
      <c r="J153" s="326"/>
    </row>
    <row r="154" spans="8:10" x14ac:dyDescent="0.35">
      <c r="H154" s="311"/>
      <c r="I154" s="326"/>
      <c r="J154" s="326"/>
    </row>
    <row r="155" spans="8:10" x14ac:dyDescent="0.35">
      <c r="H155" s="311"/>
      <c r="I155" s="326"/>
      <c r="J155" s="326"/>
    </row>
    <row r="156" spans="8:10" x14ac:dyDescent="0.35">
      <c r="H156" s="311"/>
      <c r="I156" s="326"/>
      <c r="J156" s="326"/>
    </row>
    <row r="157" spans="8:10" x14ac:dyDescent="0.35">
      <c r="H157" s="311"/>
      <c r="I157" s="326"/>
      <c r="J157" s="326"/>
    </row>
    <row r="158" spans="8:10" x14ac:dyDescent="0.35">
      <c r="H158" s="311"/>
      <c r="I158" s="326"/>
      <c r="J158" s="326"/>
    </row>
    <row r="159" spans="8:10" x14ac:dyDescent="0.35">
      <c r="H159" s="311"/>
      <c r="I159" s="326"/>
      <c r="J159" s="326"/>
    </row>
    <row r="160" spans="8:10" x14ac:dyDescent="0.35">
      <c r="H160" s="311"/>
      <c r="I160" s="326"/>
      <c r="J160" s="326"/>
    </row>
    <row r="161" spans="8:10" x14ac:dyDescent="0.35">
      <c r="H161" s="311"/>
      <c r="I161" s="326"/>
      <c r="J161" s="326"/>
    </row>
    <row r="162" spans="8:10" x14ac:dyDescent="0.35">
      <c r="H162" s="311"/>
      <c r="I162" s="326"/>
      <c r="J162" s="326"/>
    </row>
    <row r="163" spans="8:10" x14ac:dyDescent="0.35">
      <c r="H163" s="311"/>
      <c r="I163" s="326"/>
      <c r="J163" s="326"/>
    </row>
    <row r="164" spans="8:10" x14ac:dyDescent="0.35">
      <c r="H164" s="311"/>
      <c r="I164" s="326"/>
      <c r="J164" s="326"/>
    </row>
    <row r="165" spans="8:10" x14ac:dyDescent="0.35">
      <c r="H165" s="311"/>
      <c r="I165" s="326"/>
      <c r="J165" s="326"/>
    </row>
    <row r="166" spans="8:10" x14ac:dyDescent="0.35">
      <c r="H166" s="311"/>
      <c r="I166" s="326"/>
      <c r="J166" s="326"/>
    </row>
    <row r="167" spans="8:10" x14ac:dyDescent="0.35">
      <c r="H167" s="311"/>
      <c r="I167" s="326"/>
      <c r="J167" s="326"/>
    </row>
    <row r="168" spans="8:10" x14ac:dyDescent="0.35">
      <c r="H168" s="311"/>
      <c r="I168" s="326"/>
      <c r="J168" s="326"/>
    </row>
    <row r="169" spans="8:10" x14ac:dyDescent="0.35">
      <c r="H169" s="311"/>
      <c r="I169" s="326"/>
      <c r="J169" s="326"/>
    </row>
    <row r="170" spans="8:10" x14ac:dyDescent="0.35">
      <c r="H170" s="311"/>
      <c r="I170" s="326"/>
      <c r="J170" s="326"/>
    </row>
    <row r="171" spans="8:10" x14ac:dyDescent="0.35">
      <c r="H171" s="311"/>
      <c r="I171" s="326"/>
      <c r="J171" s="326"/>
    </row>
    <row r="172" spans="8:10" x14ac:dyDescent="0.35">
      <c r="H172" s="311"/>
      <c r="I172" s="326"/>
      <c r="J172" s="326"/>
    </row>
    <row r="173" spans="8:10" x14ac:dyDescent="0.35">
      <c r="H173" s="311"/>
      <c r="I173" s="326"/>
      <c r="J173" s="326"/>
    </row>
    <row r="174" spans="8:10" x14ac:dyDescent="0.35">
      <c r="H174" s="311"/>
      <c r="I174" s="326"/>
      <c r="J174" s="326"/>
    </row>
    <row r="175" spans="8:10" x14ac:dyDescent="0.35">
      <c r="H175" s="311"/>
      <c r="I175" s="326"/>
      <c r="J175" s="326"/>
    </row>
    <row r="176" spans="8:10" x14ac:dyDescent="0.35">
      <c r="H176" s="311"/>
      <c r="I176" s="326"/>
      <c r="J176" s="326"/>
    </row>
    <row r="177" spans="8:10" x14ac:dyDescent="0.35">
      <c r="H177" s="311"/>
      <c r="I177" s="326"/>
      <c r="J177" s="326"/>
    </row>
    <row r="178" spans="8:10" x14ac:dyDescent="0.35">
      <c r="H178" s="311"/>
      <c r="I178" s="326"/>
      <c r="J178" s="326"/>
    </row>
    <row r="179" spans="8:10" x14ac:dyDescent="0.35">
      <c r="H179" s="311"/>
      <c r="I179" s="326"/>
      <c r="J179" s="326"/>
    </row>
    <row r="180" spans="8:10" x14ac:dyDescent="0.35">
      <c r="H180" s="311"/>
      <c r="I180" s="326"/>
      <c r="J180" s="326"/>
    </row>
    <row r="181" spans="8:10" x14ac:dyDescent="0.35">
      <c r="H181" s="311"/>
      <c r="I181" s="326"/>
      <c r="J181" s="326"/>
    </row>
    <row r="182" spans="8:10" x14ac:dyDescent="0.35">
      <c r="H182" s="311"/>
      <c r="I182" s="326"/>
      <c r="J182" s="326"/>
    </row>
    <row r="183" spans="8:10" x14ac:dyDescent="0.35">
      <c r="H183" s="311"/>
      <c r="I183" s="326"/>
      <c r="J183" s="326"/>
    </row>
    <row r="184" spans="8:10" x14ac:dyDescent="0.35">
      <c r="H184" s="311"/>
      <c r="I184" s="326"/>
      <c r="J184" s="326"/>
    </row>
    <row r="185" spans="8:10" x14ac:dyDescent="0.35">
      <c r="H185" s="311"/>
      <c r="I185" s="326"/>
      <c r="J185" s="326"/>
    </row>
    <row r="186" spans="8:10" x14ac:dyDescent="0.35">
      <c r="H186" s="311"/>
      <c r="I186" s="326"/>
      <c r="J186" s="326"/>
    </row>
    <row r="187" spans="8:10" x14ac:dyDescent="0.35">
      <c r="H187" s="311"/>
      <c r="I187" s="326"/>
      <c r="J187" s="326"/>
    </row>
    <row r="188" spans="8:10" x14ac:dyDescent="0.35">
      <c r="H188" s="311"/>
      <c r="I188" s="326"/>
      <c r="J188" s="326"/>
    </row>
    <row r="189" spans="8:10" x14ac:dyDescent="0.35">
      <c r="H189" s="311"/>
      <c r="I189" s="326"/>
      <c r="J189" s="326"/>
    </row>
    <row r="190" spans="8:10" x14ac:dyDescent="0.35">
      <c r="H190" s="311"/>
      <c r="I190" s="326"/>
      <c r="J190" s="326"/>
    </row>
    <row r="191" spans="8:10" x14ac:dyDescent="0.35">
      <c r="H191" s="311"/>
      <c r="I191" s="326"/>
      <c r="J191" s="326"/>
    </row>
    <row r="192" spans="8:10" x14ac:dyDescent="0.35">
      <c r="H192" s="311"/>
      <c r="I192" s="326"/>
      <c r="J192" s="326"/>
    </row>
    <row r="193" spans="8:10" x14ac:dyDescent="0.35">
      <c r="H193" s="311"/>
      <c r="I193" s="326"/>
      <c r="J193" s="326"/>
    </row>
    <row r="194" spans="8:10" x14ac:dyDescent="0.35">
      <c r="H194" s="311"/>
      <c r="I194" s="326"/>
      <c r="J194" s="326"/>
    </row>
    <row r="195" spans="8:10" x14ac:dyDescent="0.35">
      <c r="H195" s="311"/>
      <c r="I195" s="326"/>
      <c r="J195" s="326"/>
    </row>
    <row r="196" spans="8:10" x14ac:dyDescent="0.35">
      <c r="H196" s="311"/>
      <c r="I196" s="326"/>
      <c r="J196" s="326"/>
    </row>
    <row r="197" spans="8:10" x14ac:dyDescent="0.35">
      <c r="H197" s="311"/>
      <c r="I197" s="326"/>
      <c r="J197" s="326"/>
    </row>
    <row r="198" spans="8:10" x14ac:dyDescent="0.35">
      <c r="H198" s="311"/>
      <c r="I198" s="326"/>
      <c r="J198" s="326"/>
    </row>
  </sheetData>
  <mergeCells count="10">
    <mergeCell ref="I73:I74"/>
    <mergeCell ref="J73:J74"/>
    <mergeCell ref="K73:K74"/>
    <mergeCell ref="L73:L74"/>
    <mergeCell ref="A1:P1"/>
    <mergeCell ref="C2:O2"/>
    <mergeCell ref="I71:I72"/>
    <mergeCell ref="J71:J72"/>
    <mergeCell ref="K71:K72"/>
    <mergeCell ref="L71:L72"/>
  </mergeCells>
  <pageMargins left="0.70866141732283472" right="0.31496062992125984" top="0.31496062992125984" bottom="0.15748031496062992" header="0.31496062992125984" footer="0.19685039370078741"/>
  <pageSetup paperSize="9" scale="90"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92"/>
  <sheetViews>
    <sheetView tabSelected="1" zoomScale="95" zoomScaleNormal="95" zoomScaleSheetLayoutView="77" workbookViewId="0">
      <selection sqref="A1:L1"/>
    </sheetView>
  </sheetViews>
  <sheetFormatPr defaultColWidth="9.1796875" defaultRowHeight="14.5" x14ac:dyDescent="0.35"/>
  <cols>
    <col min="1" max="1" width="6.7265625" style="15" customWidth="1"/>
    <col min="2" max="2" width="15.1796875" style="15" bestFit="1" customWidth="1"/>
    <col min="3" max="3" width="31.453125" style="15" customWidth="1"/>
    <col min="4" max="4" width="24.54296875" style="15" customWidth="1"/>
    <col min="5" max="5" width="22" style="15" customWidth="1"/>
    <col min="6" max="6" width="15" style="15" customWidth="1"/>
    <col min="7" max="7" width="13.26953125" style="15" customWidth="1"/>
    <col min="8" max="8" width="11.7265625" style="15" customWidth="1"/>
    <col min="9" max="9" width="14.26953125" style="15" customWidth="1"/>
    <col min="10" max="10" width="12.7265625" style="15" customWidth="1"/>
    <col min="11" max="11" width="22.54296875" style="15" customWidth="1"/>
    <col min="12" max="12" width="11.7265625" style="15" customWidth="1"/>
    <col min="13" max="13" width="16.54296875" style="15" customWidth="1"/>
    <col min="14" max="14" width="20.453125" style="15" customWidth="1"/>
    <col min="15" max="15" width="12.7265625" style="15" customWidth="1"/>
    <col min="16" max="16" width="11.54296875" style="15" customWidth="1"/>
    <col min="17" max="17" width="16.1796875" style="15" customWidth="1"/>
    <col min="18" max="18" width="15.7265625" style="15" customWidth="1"/>
    <col min="19" max="16384" width="9.1796875" style="15"/>
  </cols>
  <sheetData>
    <row r="1" spans="1:16" ht="36.75" customHeight="1" x14ac:dyDescent="0.35">
      <c r="A1" s="401" t="s">
        <v>263</v>
      </c>
      <c r="B1" s="401"/>
      <c r="C1" s="401"/>
      <c r="D1" s="401"/>
      <c r="E1" s="401"/>
      <c r="F1" s="401"/>
      <c r="G1" s="401"/>
      <c r="H1" s="401"/>
      <c r="I1" s="401"/>
      <c r="J1" s="401"/>
      <c r="K1" s="401"/>
      <c r="L1" s="401"/>
      <c r="M1" s="355"/>
      <c r="N1" s="355"/>
      <c r="O1" s="355"/>
      <c r="P1" s="355"/>
    </row>
    <row r="2" spans="1:16" ht="62.25" customHeight="1" x14ac:dyDescent="0.35">
      <c r="A2" s="407" t="s">
        <v>1864</v>
      </c>
      <c r="B2" s="407"/>
      <c r="C2" s="407"/>
      <c r="D2" s="407"/>
      <c r="E2" s="407"/>
      <c r="F2" s="407"/>
      <c r="G2" s="407"/>
      <c r="H2" s="407"/>
      <c r="I2" s="407"/>
      <c r="J2" s="407"/>
      <c r="K2" s="407"/>
      <c r="L2" s="407"/>
      <c r="M2" s="407"/>
      <c r="N2" s="407"/>
      <c r="O2" s="407"/>
      <c r="P2" s="407"/>
    </row>
    <row r="3" spans="1:16" s="150" customFormat="1" ht="108.5" x14ac:dyDescent="0.45">
      <c r="A3" s="350" t="s">
        <v>0</v>
      </c>
      <c r="B3" s="356" t="s">
        <v>1</v>
      </c>
      <c r="C3" s="356" t="s">
        <v>39</v>
      </c>
      <c r="D3" s="356" t="s">
        <v>14</v>
      </c>
      <c r="E3" s="356" t="s">
        <v>1064</v>
      </c>
      <c r="F3" s="356" t="s">
        <v>1063</v>
      </c>
      <c r="G3" s="356" t="s">
        <v>41</v>
      </c>
      <c r="H3" s="356" t="s">
        <v>40</v>
      </c>
      <c r="I3" s="356" t="s">
        <v>6</v>
      </c>
      <c r="J3" s="356" t="s">
        <v>8</v>
      </c>
      <c r="K3" s="356" t="s">
        <v>9</v>
      </c>
      <c r="L3" s="356" t="s">
        <v>10</v>
      </c>
      <c r="M3" s="356" t="s">
        <v>11</v>
      </c>
      <c r="N3" s="356" t="s">
        <v>25</v>
      </c>
      <c r="O3" s="356" t="s">
        <v>12</v>
      </c>
      <c r="P3" s="356" t="s">
        <v>13</v>
      </c>
    </row>
    <row r="4" spans="1:16" s="150" customFormat="1" ht="18.5" x14ac:dyDescent="0.45">
      <c r="A4" s="330">
        <v>1</v>
      </c>
      <c r="B4" s="356">
        <v>2</v>
      </c>
      <c r="C4" s="356">
        <v>3</v>
      </c>
      <c r="D4" s="356">
        <v>4</v>
      </c>
      <c r="E4" s="356">
        <v>5</v>
      </c>
      <c r="F4" s="356">
        <v>6</v>
      </c>
      <c r="G4" s="357">
        <v>7</v>
      </c>
      <c r="H4" s="357">
        <v>8</v>
      </c>
      <c r="I4" s="356">
        <v>9</v>
      </c>
      <c r="J4" s="357">
        <v>10</v>
      </c>
      <c r="K4" s="358">
        <v>11</v>
      </c>
      <c r="L4" s="356">
        <v>12</v>
      </c>
      <c r="M4" s="356">
        <v>13</v>
      </c>
      <c r="N4" s="356">
        <v>14</v>
      </c>
      <c r="O4" s="356">
        <v>15</v>
      </c>
      <c r="P4" s="356">
        <v>16</v>
      </c>
    </row>
    <row r="5" spans="1:16" s="150" customFormat="1" ht="56" x14ac:dyDescent="0.45">
      <c r="A5" s="330">
        <v>1</v>
      </c>
      <c r="B5" s="359" t="s">
        <v>1006</v>
      </c>
      <c r="C5" s="332" t="s">
        <v>1002</v>
      </c>
      <c r="D5" s="332" t="s">
        <v>1125</v>
      </c>
      <c r="E5" s="332" t="s">
        <v>48</v>
      </c>
      <c r="F5" s="333">
        <v>4740</v>
      </c>
      <c r="G5" s="333">
        <f t="shared" ref="G5:G11" si="0">F5-I5</f>
        <v>4740</v>
      </c>
      <c r="H5" s="333">
        <f t="shared" ref="H5:H10" si="1">G5/F5*100</f>
        <v>100</v>
      </c>
      <c r="I5" s="360">
        <v>0</v>
      </c>
      <c r="J5" s="334">
        <v>39878</v>
      </c>
      <c r="K5" s="335" t="s">
        <v>1003</v>
      </c>
      <c r="L5" s="361"/>
      <c r="M5" s="332"/>
      <c r="N5" s="356"/>
      <c r="O5" s="356"/>
      <c r="P5" s="356"/>
    </row>
    <row r="6" spans="1:16" s="150" customFormat="1" ht="46.5" x14ac:dyDescent="0.45">
      <c r="A6" s="330">
        <v>2</v>
      </c>
      <c r="B6" s="342" t="s">
        <v>1124</v>
      </c>
      <c r="C6" s="87" t="s">
        <v>1123</v>
      </c>
      <c r="D6" s="332" t="s">
        <v>1125</v>
      </c>
      <c r="E6" s="332" t="s">
        <v>48</v>
      </c>
      <c r="F6" s="333">
        <v>86000</v>
      </c>
      <c r="G6" s="333">
        <f t="shared" si="0"/>
        <v>0</v>
      </c>
      <c r="H6" s="333">
        <f t="shared" si="1"/>
        <v>0</v>
      </c>
      <c r="I6" s="333">
        <v>86000</v>
      </c>
      <c r="J6" s="334">
        <v>43423</v>
      </c>
      <c r="K6" s="170" t="s">
        <v>1126</v>
      </c>
      <c r="L6" s="362"/>
      <c r="M6" s="363"/>
      <c r="N6" s="358"/>
      <c r="O6" s="358"/>
      <c r="P6" s="358"/>
    </row>
    <row r="7" spans="1:16" s="150" customFormat="1" ht="46.5" x14ac:dyDescent="0.45">
      <c r="A7" s="330">
        <v>3</v>
      </c>
      <c r="B7" s="342" t="s">
        <v>1324</v>
      </c>
      <c r="C7" s="87" t="s">
        <v>1325</v>
      </c>
      <c r="D7" s="332" t="s">
        <v>1125</v>
      </c>
      <c r="E7" s="332" t="s">
        <v>48</v>
      </c>
      <c r="F7" s="333">
        <v>1</v>
      </c>
      <c r="G7" s="333">
        <f t="shared" si="0"/>
        <v>0</v>
      </c>
      <c r="H7" s="333">
        <f t="shared" si="1"/>
        <v>0</v>
      </c>
      <c r="I7" s="333">
        <v>1</v>
      </c>
      <c r="J7" s="334">
        <v>40701</v>
      </c>
      <c r="K7" s="129" t="s">
        <v>1326</v>
      </c>
      <c r="L7" s="362"/>
      <c r="M7" s="363"/>
      <c r="N7" s="358"/>
      <c r="O7" s="358"/>
      <c r="P7" s="358"/>
    </row>
    <row r="8" spans="1:16" s="150" customFormat="1" ht="186" x14ac:dyDescent="0.45">
      <c r="A8" s="330">
        <v>4</v>
      </c>
      <c r="B8" s="342" t="s">
        <v>1334</v>
      </c>
      <c r="C8" s="87" t="s">
        <v>1332</v>
      </c>
      <c r="D8" s="332" t="s">
        <v>1010</v>
      </c>
      <c r="E8" s="332" t="s">
        <v>48</v>
      </c>
      <c r="F8" s="333">
        <v>324363.48</v>
      </c>
      <c r="G8" s="333">
        <f t="shared" si="0"/>
        <v>324363.48</v>
      </c>
      <c r="H8" s="333">
        <f t="shared" si="1"/>
        <v>100</v>
      </c>
      <c r="I8" s="333">
        <v>0</v>
      </c>
      <c r="J8" s="334">
        <v>39473</v>
      </c>
      <c r="K8" s="129" t="s">
        <v>1333</v>
      </c>
      <c r="L8" s="362"/>
      <c r="M8" s="363"/>
      <c r="N8" s="358"/>
      <c r="O8" s="358"/>
      <c r="P8" s="358"/>
    </row>
    <row r="9" spans="1:16" s="150" customFormat="1" ht="62" x14ac:dyDescent="0.45">
      <c r="A9" s="330">
        <v>5</v>
      </c>
      <c r="B9" s="342" t="s">
        <v>1476</v>
      </c>
      <c r="C9" s="87" t="s">
        <v>1477</v>
      </c>
      <c r="D9" s="332" t="s">
        <v>1478</v>
      </c>
      <c r="E9" s="332" t="s">
        <v>48</v>
      </c>
      <c r="F9" s="333">
        <v>26000</v>
      </c>
      <c r="G9" s="333">
        <f t="shared" si="0"/>
        <v>0</v>
      </c>
      <c r="H9" s="333">
        <f t="shared" si="1"/>
        <v>0</v>
      </c>
      <c r="I9" s="333">
        <v>26000</v>
      </c>
      <c r="J9" s="133">
        <v>44221</v>
      </c>
      <c r="K9" s="129" t="s">
        <v>1850</v>
      </c>
      <c r="L9" s="362"/>
      <c r="M9" s="363"/>
      <c r="N9" s="358"/>
      <c r="O9" s="358"/>
      <c r="P9" s="358"/>
    </row>
    <row r="10" spans="1:16" s="150" customFormat="1" ht="77.5" x14ac:dyDescent="0.45">
      <c r="A10" s="330">
        <v>6</v>
      </c>
      <c r="B10" s="342" t="s">
        <v>1796</v>
      </c>
      <c r="C10" s="87" t="s">
        <v>1797</v>
      </c>
      <c r="D10" s="332" t="s">
        <v>1798</v>
      </c>
      <c r="E10" s="332" t="s">
        <v>48</v>
      </c>
      <c r="F10" s="333">
        <v>1</v>
      </c>
      <c r="G10" s="333">
        <v>1</v>
      </c>
      <c r="H10" s="333">
        <f t="shared" si="1"/>
        <v>100</v>
      </c>
      <c r="I10" s="333">
        <v>0</v>
      </c>
      <c r="J10" s="133">
        <v>44715</v>
      </c>
      <c r="K10" s="129" t="s">
        <v>1799</v>
      </c>
      <c r="L10" s="362"/>
      <c r="M10" s="363"/>
      <c r="N10" s="358"/>
      <c r="O10" s="358"/>
      <c r="P10" s="358"/>
    </row>
    <row r="11" spans="1:16" s="224" customFormat="1" ht="62" x14ac:dyDescent="0.4">
      <c r="A11" s="330">
        <f>A10+1</f>
        <v>7</v>
      </c>
      <c r="B11" s="331" t="s">
        <v>1055</v>
      </c>
      <c r="C11" s="87" t="s">
        <v>1127</v>
      </c>
      <c r="D11" s="332" t="s">
        <v>139</v>
      </c>
      <c r="E11" s="332" t="s">
        <v>48</v>
      </c>
      <c r="F11" s="333">
        <v>422200</v>
      </c>
      <c r="G11" s="333">
        <f t="shared" si="0"/>
        <v>422200</v>
      </c>
      <c r="H11" s="333">
        <f>G11/F11*100</f>
        <v>100</v>
      </c>
      <c r="I11" s="333">
        <v>0</v>
      </c>
      <c r="J11" s="334">
        <v>39839</v>
      </c>
      <c r="K11" s="332" t="s">
        <v>1000</v>
      </c>
      <c r="L11" s="365"/>
      <c r="M11" s="365"/>
      <c r="N11" s="365"/>
      <c r="O11" s="365"/>
      <c r="P11" s="365"/>
    </row>
    <row r="12" spans="1:16" s="224" customFormat="1" ht="18" x14ac:dyDescent="0.4">
      <c r="A12" s="330"/>
      <c r="B12" s="331"/>
      <c r="C12" s="87" t="s">
        <v>1851</v>
      </c>
      <c r="D12" s="332"/>
      <c r="E12" s="332"/>
      <c r="F12" s="333">
        <f>1250+5715.5+5715.5+61242.64*3+416.67*2</f>
        <v>197242.25999999998</v>
      </c>
      <c r="G12" s="333"/>
      <c r="H12" s="333"/>
      <c r="I12" s="333"/>
      <c r="J12" s="334"/>
      <c r="K12" s="332"/>
      <c r="L12" s="366"/>
      <c r="M12" s="366"/>
      <c r="N12" s="366"/>
      <c r="O12" s="366"/>
      <c r="P12" s="366"/>
    </row>
    <row r="13" spans="1:16" s="150" customFormat="1" ht="20" x14ac:dyDescent="0.45">
      <c r="A13" s="408" t="s">
        <v>63</v>
      </c>
      <c r="B13" s="408"/>
      <c r="C13" s="408"/>
      <c r="D13" s="408"/>
      <c r="E13" s="408"/>
      <c r="F13" s="364">
        <f>SUM(F5:F12)+F20</f>
        <v>3640547.74</v>
      </c>
      <c r="G13" s="338"/>
      <c r="H13" s="338"/>
      <c r="I13" s="364">
        <f>SUM(I5:I12)+I20</f>
        <v>327001</v>
      </c>
      <c r="J13" s="334"/>
      <c r="K13" s="332"/>
      <c r="L13" s="358"/>
      <c r="M13" s="358"/>
      <c r="N13" s="358"/>
      <c r="O13" s="358"/>
      <c r="P13" s="358"/>
    </row>
    <row r="14" spans="1:16" s="150" customFormat="1" ht="20" x14ac:dyDescent="0.45">
      <c r="A14" s="201"/>
      <c r="B14" s="201"/>
      <c r="C14" s="201"/>
      <c r="D14" s="201"/>
      <c r="E14" s="201"/>
      <c r="F14" s="159"/>
      <c r="G14" s="160"/>
      <c r="H14" s="160"/>
      <c r="I14" s="159"/>
      <c r="J14" s="147"/>
      <c r="K14" s="148"/>
      <c r="L14" s="149"/>
      <c r="M14" s="149"/>
      <c r="N14" s="149"/>
      <c r="O14" s="149"/>
      <c r="P14" s="149"/>
    </row>
    <row r="15" spans="1:16" s="31" customFormat="1" ht="124" x14ac:dyDescent="0.4">
      <c r="A15" s="330">
        <f>A11+1</f>
        <v>8</v>
      </c>
      <c r="B15" s="331" t="s">
        <v>1054</v>
      </c>
      <c r="C15" s="87" t="s">
        <v>1323</v>
      </c>
      <c r="D15" s="332" t="s">
        <v>139</v>
      </c>
      <c r="E15" s="332" t="s">
        <v>1004</v>
      </c>
      <c r="F15" s="333">
        <v>415000</v>
      </c>
      <c r="G15" s="333">
        <f t="shared" ref="G15:G20" si="2">F15-I15</f>
        <v>415000</v>
      </c>
      <c r="H15" s="333">
        <f>G15/F15*100</f>
        <v>100</v>
      </c>
      <c r="I15" s="333">
        <v>0</v>
      </c>
      <c r="J15" s="334">
        <v>39448</v>
      </c>
      <c r="K15" s="335" t="s">
        <v>80</v>
      </c>
      <c r="L15" s="19"/>
      <c r="M15" s="19"/>
      <c r="N15" s="19"/>
      <c r="O15" s="19"/>
      <c r="P15" s="19"/>
    </row>
    <row r="16" spans="1:16" s="31" customFormat="1" ht="139.5" x14ac:dyDescent="0.4">
      <c r="A16" s="330">
        <f t="shared" ref="A16:A21" si="3">A15+1</f>
        <v>9</v>
      </c>
      <c r="B16" s="331" t="s">
        <v>1056</v>
      </c>
      <c r="C16" s="87" t="s">
        <v>1322</v>
      </c>
      <c r="D16" s="332" t="s">
        <v>139</v>
      </c>
      <c r="E16" s="332" t="s">
        <v>1004</v>
      </c>
      <c r="F16" s="333">
        <v>189500</v>
      </c>
      <c r="G16" s="333">
        <f t="shared" si="2"/>
        <v>189500</v>
      </c>
      <c r="H16" s="333">
        <f>G16/F16*100</f>
        <v>100</v>
      </c>
      <c r="I16" s="333">
        <v>0</v>
      </c>
      <c r="J16" s="334">
        <v>42919</v>
      </c>
      <c r="K16" s="332" t="s">
        <v>1080</v>
      </c>
      <c r="L16" s="19"/>
      <c r="M16" s="19"/>
      <c r="N16" s="19"/>
      <c r="O16" s="19"/>
      <c r="P16" s="19"/>
    </row>
    <row r="17" spans="1:16" s="31" customFormat="1" ht="159.75" customHeight="1" x14ac:dyDescent="0.4">
      <c r="A17" s="330">
        <f t="shared" si="3"/>
        <v>10</v>
      </c>
      <c r="B17" s="331" t="s">
        <v>1219</v>
      </c>
      <c r="C17" s="87" t="s">
        <v>1317</v>
      </c>
      <c r="D17" s="332" t="s">
        <v>139</v>
      </c>
      <c r="E17" s="332" t="s">
        <v>1004</v>
      </c>
      <c r="F17" s="333">
        <v>938900</v>
      </c>
      <c r="G17" s="333">
        <f t="shared" si="2"/>
        <v>938900</v>
      </c>
      <c r="H17" s="333">
        <f>G17/F17*100</f>
        <v>100</v>
      </c>
      <c r="I17" s="333">
        <v>0</v>
      </c>
      <c r="J17" s="334">
        <v>43546</v>
      </c>
      <c r="K17" s="332" t="s">
        <v>1220</v>
      </c>
      <c r="L17" s="19"/>
      <c r="M17" s="19"/>
      <c r="N17" s="19"/>
      <c r="O17" s="19"/>
      <c r="P17" s="19"/>
    </row>
    <row r="18" spans="1:16" s="31" customFormat="1" ht="115.5" customHeight="1" x14ac:dyDescent="0.4">
      <c r="A18" s="330">
        <f t="shared" si="3"/>
        <v>11</v>
      </c>
      <c r="B18" s="331" t="s">
        <v>1464</v>
      </c>
      <c r="C18" s="87" t="s">
        <v>1445</v>
      </c>
      <c r="D18" s="332" t="s">
        <v>139</v>
      </c>
      <c r="E18" s="332" t="s">
        <v>1004</v>
      </c>
      <c r="F18" s="333">
        <v>260000</v>
      </c>
      <c r="G18" s="333">
        <f t="shared" si="2"/>
        <v>58500.09</v>
      </c>
      <c r="H18" s="333">
        <v>0</v>
      </c>
      <c r="I18" s="333">
        <v>201499.91</v>
      </c>
      <c r="J18" s="334">
        <v>44103</v>
      </c>
      <c r="K18" s="332" t="s">
        <v>1444</v>
      </c>
      <c r="L18" s="19"/>
      <c r="M18" s="19"/>
      <c r="N18" s="19"/>
      <c r="O18" s="19"/>
      <c r="P18" s="19"/>
    </row>
    <row r="19" spans="1:16" s="31" customFormat="1" ht="201.5" x14ac:dyDescent="0.4">
      <c r="A19" s="330">
        <f t="shared" si="3"/>
        <v>12</v>
      </c>
      <c r="B19" s="331" t="s">
        <v>1490</v>
      </c>
      <c r="C19" s="87" t="s">
        <v>1491</v>
      </c>
      <c r="D19" s="332" t="s">
        <v>139</v>
      </c>
      <c r="E19" s="332" t="s">
        <v>1004</v>
      </c>
      <c r="F19" s="333">
        <v>599000</v>
      </c>
      <c r="G19" s="333">
        <f t="shared" si="2"/>
        <v>149749.95000000001</v>
      </c>
      <c r="H19" s="333">
        <f>G19/F19*100</f>
        <v>24.999991652754595</v>
      </c>
      <c r="I19" s="333">
        <v>449250.05</v>
      </c>
      <c r="J19" s="334">
        <v>44239</v>
      </c>
      <c r="K19" s="332" t="s">
        <v>1492</v>
      </c>
      <c r="L19" s="19"/>
      <c r="M19" s="19"/>
      <c r="N19" s="19"/>
      <c r="O19" s="19"/>
      <c r="P19" s="19"/>
    </row>
    <row r="20" spans="1:16" s="31" customFormat="1" ht="248" x14ac:dyDescent="0.4">
      <c r="A20" s="330">
        <f t="shared" si="3"/>
        <v>13</v>
      </c>
      <c r="B20" s="331" t="s">
        <v>1842</v>
      </c>
      <c r="C20" s="87" t="s">
        <v>1843</v>
      </c>
      <c r="D20" s="332" t="s">
        <v>139</v>
      </c>
      <c r="E20" s="332" t="s">
        <v>996</v>
      </c>
      <c r="F20" s="333">
        <v>2580000</v>
      </c>
      <c r="G20" s="333">
        <f t="shared" si="2"/>
        <v>2365000</v>
      </c>
      <c r="H20" s="333">
        <f>G20/F20*100</f>
        <v>91.666666666666657</v>
      </c>
      <c r="I20" s="333">
        <v>215000</v>
      </c>
      <c r="J20" s="334">
        <v>44895</v>
      </c>
      <c r="K20" s="332" t="s">
        <v>1844</v>
      </c>
      <c r="L20" s="19"/>
      <c r="M20" s="19"/>
      <c r="N20" s="19"/>
      <c r="O20" s="19"/>
      <c r="P20" s="19"/>
    </row>
    <row r="21" spans="1:16" s="31" customFormat="1" ht="62" x14ac:dyDescent="0.4">
      <c r="A21" s="330">
        <f t="shared" si="3"/>
        <v>14</v>
      </c>
      <c r="B21" s="331"/>
      <c r="C21" s="87" t="s">
        <v>1147</v>
      </c>
      <c r="D21" s="332" t="s">
        <v>139</v>
      </c>
      <c r="E21" s="332" t="s">
        <v>1004</v>
      </c>
      <c r="F21" s="333">
        <v>2126894.38</v>
      </c>
      <c r="G21" s="333">
        <f>F21-I21</f>
        <v>1916794.38</v>
      </c>
      <c r="H21" s="333">
        <f>G21/F21*100</f>
        <v>90.121747371395088</v>
      </c>
      <c r="I21" s="333">
        <v>210100</v>
      </c>
      <c r="J21" s="334"/>
      <c r="K21" s="332"/>
      <c r="L21" s="19"/>
      <c r="M21" s="19"/>
      <c r="N21" s="19"/>
      <c r="O21" s="19"/>
      <c r="P21" s="19"/>
    </row>
    <row r="22" spans="1:16" s="31" customFormat="1" ht="18" x14ac:dyDescent="0.4">
      <c r="A22" s="330"/>
      <c r="B22" s="336"/>
      <c r="C22" s="337"/>
      <c r="D22" s="336"/>
      <c r="E22" s="336"/>
      <c r="F22" s="338">
        <f>SUM(F15:F21)-F20</f>
        <v>4529294.38</v>
      </c>
      <c r="G22" s="338"/>
      <c r="H22" s="338"/>
      <c r="I22" s="338">
        <f>SUM(I15:I21)-I20</f>
        <v>860849.96</v>
      </c>
      <c r="J22" s="339"/>
      <c r="K22" s="336"/>
      <c r="L22" s="161"/>
      <c r="M22" s="161"/>
      <c r="N22" s="161"/>
      <c r="O22" s="161"/>
      <c r="P22" s="161"/>
    </row>
    <row r="23" spans="1:16" s="162" customFormat="1" ht="17.5" x14ac:dyDescent="0.35">
      <c r="A23" s="340" t="s">
        <v>65</v>
      </c>
      <c r="B23" s="332"/>
      <c r="C23" s="87"/>
      <c r="D23" s="332"/>
      <c r="E23" s="332"/>
      <c r="F23" s="333"/>
      <c r="G23" s="341"/>
      <c r="H23" s="341"/>
      <c r="I23" s="333"/>
      <c r="J23" s="334"/>
      <c r="K23" s="332"/>
      <c r="L23" s="19"/>
      <c r="M23" s="19"/>
      <c r="N23" s="19"/>
      <c r="O23" s="19"/>
      <c r="P23" s="19"/>
    </row>
    <row r="24" spans="1:16" s="31" customFormat="1" ht="62" x14ac:dyDescent="0.4">
      <c r="A24" s="330">
        <f>A21+1</f>
        <v>15</v>
      </c>
      <c r="B24" s="342"/>
      <c r="C24" s="87" t="s">
        <v>1147</v>
      </c>
      <c r="D24" s="332" t="s">
        <v>139</v>
      </c>
      <c r="E24" s="332" t="s">
        <v>1007</v>
      </c>
      <c r="F24" s="333">
        <v>313954</v>
      </c>
      <c r="G24" s="333">
        <f>F24-I24</f>
        <v>313954</v>
      </c>
      <c r="H24" s="333">
        <f>G24/F24*100</f>
        <v>100</v>
      </c>
      <c r="I24" s="333">
        <v>0</v>
      </c>
      <c r="J24" s="334"/>
      <c r="K24" s="332"/>
      <c r="L24" s="19"/>
      <c r="M24" s="19"/>
      <c r="N24" s="19"/>
      <c r="O24" s="19"/>
      <c r="P24" s="19"/>
    </row>
    <row r="25" spans="1:16" s="31" customFormat="1" ht="18" x14ac:dyDescent="0.4">
      <c r="A25" s="330"/>
      <c r="B25" s="336"/>
      <c r="C25" s="337"/>
      <c r="D25" s="336"/>
      <c r="E25" s="336"/>
      <c r="F25" s="338">
        <f>SUM(F24:F24)</f>
        <v>313954</v>
      </c>
      <c r="G25" s="338"/>
      <c r="H25" s="338"/>
      <c r="I25" s="338">
        <f>SUM(I24:I24)</f>
        <v>0</v>
      </c>
      <c r="J25" s="339"/>
      <c r="K25" s="336"/>
      <c r="L25" s="161"/>
      <c r="M25" s="161"/>
      <c r="N25" s="161"/>
      <c r="O25" s="161"/>
      <c r="P25" s="161"/>
    </row>
    <row r="26" spans="1:16" s="162" customFormat="1" ht="17.5" x14ac:dyDescent="0.35">
      <c r="A26" s="340" t="s">
        <v>65</v>
      </c>
      <c r="B26" s="332"/>
      <c r="C26" s="87"/>
      <c r="D26" s="332"/>
      <c r="E26" s="332"/>
      <c r="F26" s="341"/>
      <c r="G26" s="341"/>
      <c r="H26" s="341"/>
      <c r="I26" s="343"/>
      <c r="J26" s="334"/>
      <c r="K26" s="332"/>
      <c r="L26" s="19"/>
      <c r="M26" s="19"/>
      <c r="N26" s="19"/>
      <c r="O26" s="19"/>
      <c r="P26" s="19"/>
    </row>
    <row r="27" spans="1:16" s="162" customFormat="1" ht="77.5" x14ac:dyDescent="0.35">
      <c r="A27" s="330">
        <f>A24+1</f>
        <v>16</v>
      </c>
      <c r="B27" s="342" t="s">
        <v>1780</v>
      </c>
      <c r="C27" s="87" t="s">
        <v>1629</v>
      </c>
      <c r="D27" s="332"/>
      <c r="E27" s="332" t="s">
        <v>1008</v>
      </c>
      <c r="F27" s="341">
        <v>59990</v>
      </c>
      <c r="G27" s="333">
        <f>F27-I27</f>
        <v>59990</v>
      </c>
      <c r="H27" s="333">
        <f>G27/F27*100</f>
        <v>100</v>
      </c>
      <c r="I27" s="333">
        <v>0</v>
      </c>
      <c r="J27" s="334">
        <v>44501</v>
      </c>
      <c r="K27" s="332" t="s">
        <v>1630</v>
      </c>
      <c r="L27" s="19"/>
      <c r="M27" s="19"/>
      <c r="N27" s="19"/>
      <c r="O27" s="19"/>
      <c r="P27" s="19"/>
    </row>
    <row r="28" spans="1:16" s="31" customFormat="1" ht="77.5" x14ac:dyDescent="0.4">
      <c r="A28" s="330">
        <f>A27+1</f>
        <v>17</v>
      </c>
      <c r="B28" s="344"/>
      <c r="C28" s="87" t="s">
        <v>1147</v>
      </c>
      <c r="D28" s="332" t="s">
        <v>139</v>
      </c>
      <c r="E28" s="332" t="s">
        <v>1008</v>
      </c>
      <c r="F28" s="333">
        <v>2578312.4900000002</v>
      </c>
      <c r="G28" s="333">
        <f>F28-I28</f>
        <v>2290081.3000000003</v>
      </c>
      <c r="H28" s="333">
        <f>G28/F28*100</f>
        <v>88.82093651883136</v>
      </c>
      <c r="I28" s="333">
        <v>288231.19</v>
      </c>
      <c r="J28" s="334"/>
      <c r="K28" s="332"/>
      <c r="L28" s="19"/>
      <c r="M28" s="19"/>
      <c r="N28" s="19"/>
      <c r="O28" s="19"/>
      <c r="P28" s="19"/>
    </row>
    <row r="29" spans="1:16" s="31" customFormat="1" ht="18" x14ac:dyDescent="0.4">
      <c r="A29" s="330"/>
      <c r="B29" s="336"/>
      <c r="C29" s="337"/>
      <c r="D29" s="336"/>
      <c r="E29" s="336"/>
      <c r="F29" s="338">
        <f>SUM(F27:F28)</f>
        <v>2638302.4900000002</v>
      </c>
      <c r="G29" s="338"/>
      <c r="H29" s="338"/>
      <c r="I29" s="338">
        <f>SUM(I27:I28)</f>
        <v>288231.19</v>
      </c>
      <c r="J29" s="339"/>
      <c r="K29" s="336"/>
      <c r="L29" s="161"/>
      <c r="M29" s="161"/>
      <c r="N29" s="161"/>
      <c r="O29" s="161"/>
      <c r="P29" s="161"/>
    </row>
    <row r="30" spans="1:16" s="162" customFormat="1" ht="17.5" x14ac:dyDescent="0.35">
      <c r="A30" s="340" t="s">
        <v>65</v>
      </c>
      <c r="B30" s="332"/>
      <c r="C30" s="87"/>
      <c r="D30" s="332"/>
      <c r="E30" s="332"/>
      <c r="F30" s="333"/>
      <c r="G30" s="341"/>
      <c r="H30" s="341"/>
      <c r="I30" s="343"/>
      <c r="J30" s="334"/>
      <c r="K30" s="332"/>
      <c r="L30" s="19"/>
      <c r="M30" s="19"/>
      <c r="N30" s="19"/>
      <c r="O30" s="19"/>
      <c r="P30" s="19"/>
    </row>
    <row r="31" spans="1:16" s="31" customFormat="1" ht="62" x14ac:dyDescent="0.4">
      <c r="A31" s="330">
        <f>A28+1</f>
        <v>18</v>
      </c>
      <c r="B31" s="342" t="s">
        <v>1471</v>
      </c>
      <c r="C31" s="87" t="s">
        <v>1472</v>
      </c>
      <c r="D31" s="332" t="s">
        <v>1628</v>
      </c>
      <c r="E31" s="87" t="s">
        <v>1009</v>
      </c>
      <c r="F31" s="333">
        <v>134900</v>
      </c>
      <c r="G31" s="333">
        <f t="shared" ref="G31:G36" si="4">F31-I31</f>
        <v>134900</v>
      </c>
      <c r="H31" s="333">
        <f t="shared" ref="H31:H36" si="5">G31/F31*100</f>
        <v>100</v>
      </c>
      <c r="I31" s="333">
        <v>0</v>
      </c>
      <c r="J31" s="334"/>
      <c r="K31" s="332" t="s">
        <v>1473</v>
      </c>
      <c r="L31" s="19"/>
      <c r="M31" s="19"/>
      <c r="N31" s="19"/>
      <c r="O31" s="19"/>
      <c r="P31" s="19"/>
    </row>
    <row r="32" spans="1:16" s="31" customFormat="1" ht="62" x14ac:dyDescent="0.4">
      <c r="A32" s="330">
        <f>A31+1</f>
        <v>19</v>
      </c>
      <c r="B32" s="342" t="s">
        <v>1474</v>
      </c>
      <c r="C32" s="87" t="s">
        <v>1475</v>
      </c>
      <c r="D32" s="332" t="s">
        <v>1628</v>
      </c>
      <c r="E32" s="87" t="s">
        <v>1009</v>
      </c>
      <c r="F32" s="333">
        <v>134900</v>
      </c>
      <c r="G32" s="333">
        <f>F32-I32</f>
        <v>134900</v>
      </c>
      <c r="H32" s="333">
        <f>G32/F32*100</f>
        <v>100</v>
      </c>
      <c r="I32" s="333">
        <v>0</v>
      </c>
      <c r="J32" s="334"/>
      <c r="K32" s="332" t="s">
        <v>1473</v>
      </c>
      <c r="L32" s="19"/>
      <c r="M32" s="19"/>
      <c r="N32" s="19"/>
      <c r="O32" s="19"/>
      <c r="P32" s="19"/>
    </row>
    <row r="33" spans="1:16" s="31" customFormat="1" ht="62" x14ac:dyDescent="0.4">
      <c r="A33" s="330">
        <f>A32+1</f>
        <v>20</v>
      </c>
      <c r="B33" s="342" t="s">
        <v>1488</v>
      </c>
      <c r="C33" s="87" t="s">
        <v>1489</v>
      </c>
      <c r="D33" s="332" t="s">
        <v>1010</v>
      </c>
      <c r="E33" s="87" t="s">
        <v>1009</v>
      </c>
      <c r="F33" s="333">
        <v>42200</v>
      </c>
      <c r="G33" s="333">
        <f>F33-I33</f>
        <v>42200</v>
      </c>
      <c r="H33" s="333">
        <f>G33/F33*100</f>
        <v>100</v>
      </c>
      <c r="I33" s="333">
        <v>0</v>
      </c>
      <c r="J33" s="334"/>
      <c r="K33" s="332" t="s">
        <v>1473</v>
      </c>
      <c r="L33" s="19"/>
      <c r="M33" s="19"/>
      <c r="N33" s="19"/>
      <c r="O33" s="19"/>
      <c r="P33" s="19"/>
    </row>
    <row r="34" spans="1:16" s="31" customFormat="1" ht="62" x14ac:dyDescent="0.4">
      <c r="A34" s="330">
        <f>A33+1</f>
        <v>21</v>
      </c>
      <c r="B34" s="342" t="s">
        <v>1625</v>
      </c>
      <c r="C34" s="87" t="s">
        <v>1627</v>
      </c>
      <c r="D34" s="332" t="s">
        <v>1628</v>
      </c>
      <c r="E34" s="87" t="s">
        <v>1009</v>
      </c>
      <c r="F34" s="333">
        <v>51000</v>
      </c>
      <c r="G34" s="333">
        <f>F34-I34</f>
        <v>51000</v>
      </c>
      <c r="H34" s="333">
        <f>G34/F34*100</f>
        <v>100</v>
      </c>
      <c r="I34" s="333">
        <v>0</v>
      </c>
      <c r="J34" s="334"/>
      <c r="K34" s="332" t="s">
        <v>1853</v>
      </c>
      <c r="L34" s="19"/>
      <c r="M34" s="19"/>
      <c r="N34" s="19"/>
      <c r="O34" s="19"/>
      <c r="P34" s="19"/>
    </row>
    <row r="35" spans="1:16" s="31" customFormat="1" ht="62" x14ac:dyDescent="0.4">
      <c r="A35" s="330">
        <f>A34+1</f>
        <v>22</v>
      </c>
      <c r="B35" s="342" t="s">
        <v>1626</v>
      </c>
      <c r="C35" s="87" t="s">
        <v>1627</v>
      </c>
      <c r="D35" s="332" t="s">
        <v>1628</v>
      </c>
      <c r="E35" s="87" t="s">
        <v>1009</v>
      </c>
      <c r="F35" s="333">
        <v>51000</v>
      </c>
      <c r="G35" s="333">
        <f>F35-I35</f>
        <v>51000</v>
      </c>
      <c r="H35" s="333">
        <f>G35/F35*100</f>
        <v>100</v>
      </c>
      <c r="I35" s="333">
        <v>0</v>
      </c>
      <c r="J35" s="334"/>
      <c r="K35" s="332" t="s">
        <v>1853</v>
      </c>
      <c r="L35" s="19"/>
      <c r="M35" s="19"/>
      <c r="N35" s="19"/>
      <c r="O35" s="19"/>
      <c r="P35" s="19"/>
    </row>
    <row r="36" spans="1:16" s="31" customFormat="1" ht="62" x14ac:dyDescent="0.4">
      <c r="A36" s="330">
        <f>A35+1</f>
        <v>23</v>
      </c>
      <c r="B36" s="342"/>
      <c r="C36" s="87" t="s">
        <v>1147</v>
      </c>
      <c r="D36" s="332" t="s">
        <v>1010</v>
      </c>
      <c r="E36" s="87" t="s">
        <v>1009</v>
      </c>
      <c r="F36" s="333">
        <v>309469</v>
      </c>
      <c r="G36" s="333">
        <f t="shared" si="4"/>
        <v>309469</v>
      </c>
      <c r="H36" s="333">
        <f t="shared" si="5"/>
        <v>100</v>
      </c>
      <c r="I36" s="333">
        <v>0</v>
      </c>
      <c r="J36" s="334"/>
      <c r="K36" s="332"/>
      <c r="L36" s="19"/>
      <c r="M36" s="19"/>
      <c r="N36" s="19"/>
      <c r="O36" s="19"/>
      <c r="P36" s="19"/>
    </row>
    <row r="37" spans="1:16" s="31" customFormat="1" ht="18" x14ac:dyDescent="0.4">
      <c r="A37" s="330"/>
      <c r="B37" s="336"/>
      <c r="C37" s="337"/>
      <c r="D37" s="336"/>
      <c r="E37" s="336"/>
      <c r="F37" s="338">
        <f>SUM(F31:F36)</f>
        <v>723469</v>
      </c>
      <c r="G37" s="338"/>
      <c r="H37" s="338"/>
      <c r="I37" s="338">
        <f>SUM(I31:I36)</f>
        <v>0</v>
      </c>
      <c r="J37" s="339"/>
      <c r="K37" s="336"/>
      <c r="L37" s="163"/>
      <c r="M37" s="163"/>
      <c r="N37" s="163"/>
      <c r="O37" s="163"/>
      <c r="P37" s="163"/>
    </row>
    <row r="38" spans="1:16" s="164" customFormat="1" ht="17.25" customHeight="1" x14ac:dyDescent="0.35">
      <c r="A38" s="340" t="s">
        <v>65</v>
      </c>
      <c r="B38" s="332"/>
      <c r="C38" s="87"/>
      <c r="D38" s="332"/>
      <c r="E38" s="332"/>
      <c r="F38" s="341"/>
      <c r="G38" s="341"/>
      <c r="H38" s="341"/>
      <c r="I38" s="341"/>
      <c r="J38" s="334"/>
      <c r="K38" s="332"/>
      <c r="L38" s="158"/>
      <c r="M38" s="158"/>
      <c r="N38" s="158"/>
      <c r="O38" s="158"/>
      <c r="P38" s="158"/>
    </row>
    <row r="39" spans="1:16" ht="62" x14ac:dyDescent="0.35">
      <c r="A39" s="330">
        <f>A36+1</f>
        <v>24</v>
      </c>
      <c r="B39" s="342" t="s">
        <v>1017</v>
      </c>
      <c r="C39" s="87" t="s">
        <v>1142</v>
      </c>
      <c r="D39" s="332" t="s">
        <v>1655</v>
      </c>
      <c r="E39" s="332" t="s">
        <v>1011</v>
      </c>
      <c r="F39" s="333">
        <v>12040</v>
      </c>
      <c r="G39" s="333">
        <f t="shared" ref="G39:G47" si="6">F39-I39</f>
        <v>12040</v>
      </c>
      <c r="H39" s="333">
        <f t="shared" ref="H39:H47" si="7">G39/F39*100</f>
        <v>100</v>
      </c>
      <c r="I39" s="333">
        <v>0</v>
      </c>
      <c r="J39" s="167">
        <v>39473</v>
      </c>
      <c r="K39" s="332" t="s">
        <v>1078</v>
      </c>
      <c r="L39" s="158"/>
      <c r="M39" s="158"/>
      <c r="N39" s="158"/>
      <c r="O39" s="158"/>
      <c r="P39" s="158"/>
    </row>
    <row r="40" spans="1:16" s="169" customFormat="1" ht="62" x14ac:dyDescent="0.35">
      <c r="A40" s="330">
        <f t="shared" ref="A40:A60" si="8">A39+1</f>
        <v>25</v>
      </c>
      <c r="B40" s="342" t="s">
        <v>1018</v>
      </c>
      <c r="C40" s="87" t="s">
        <v>1143</v>
      </c>
      <c r="D40" s="332" t="s">
        <v>1655</v>
      </c>
      <c r="E40" s="332" t="s">
        <v>1011</v>
      </c>
      <c r="F40" s="333">
        <v>25230</v>
      </c>
      <c r="G40" s="333">
        <f t="shared" si="6"/>
        <v>25230</v>
      </c>
      <c r="H40" s="333">
        <f t="shared" si="7"/>
        <v>100</v>
      </c>
      <c r="I40" s="333">
        <v>0</v>
      </c>
      <c r="J40" s="167">
        <v>39683</v>
      </c>
      <c r="K40" s="332"/>
      <c r="L40" s="168"/>
      <c r="M40" s="168"/>
      <c r="N40" s="168"/>
      <c r="O40" s="168"/>
      <c r="P40" s="168"/>
    </row>
    <row r="41" spans="1:16" ht="62" x14ac:dyDescent="0.35">
      <c r="A41" s="330">
        <f t="shared" si="8"/>
        <v>26</v>
      </c>
      <c r="B41" s="342" t="s">
        <v>1019</v>
      </c>
      <c r="C41" s="87" t="s">
        <v>1131</v>
      </c>
      <c r="D41" s="332" t="s">
        <v>1655</v>
      </c>
      <c r="E41" s="332" t="s">
        <v>1011</v>
      </c>
      <c r="F41" s="333">
        <v>11875.95</v>
      </c>
      <c r="G41" s="333">
        <f t="shared" si="6"/>
        <v>11875.95</v>
      </c>
      <c r="H41" s="333">
        <f t="shared" si="7"/>
        <v>100</v>
      </c>
      <c r="I41" s="333">
        <v>0</v>
      </c>
      <c r="J41" s="167">
        <v>39473</v>
      </c>
      <c r="K41" s="332" t="s">
        <v>1078</v>
      </c>
      <c r="L41" s="158"/>
      <c r="M41" s="158"/>
      <c r="N41" s="158"/>
      <c r="O41" s="158"/>
      <c r="P41" s="158"/>
    </row>
    <row r="42" spans="1:16" ht="65.25" customHeight="1" x14ac:dyDescent="0.35">
      <c r="A42" s="330">
        <f t="shared" si="8"/>
        <v>27</v>
      </c>
      <c r="B42" s="342" t="s">
        <v>1020</v>
      </c>
      <c r="C42" s="87" t="s">
        <v>1132</v>
      </c>
      <c r="D42" s="332" t="s">
        <v>1655</v>
      </c>
      <c r="E42" s="332" t="s">
        <v>1011</v>
      </c>
      <c r="F42" s="333">
        <v>11875.95</v>
      </c>
      <c r="G42" s="333">
        <f t="shared" si="6"/>
        <v>11875.95</v>
      </c>
      <c r="H42" s="333">
        <f t="shared" si="7"/>
        <v>100</v>
      </c>
      <c r="I42" s="333">
        <v>0</v>
      </c>
      <c r="J42" s="167">
        <v>39473</v>
      </c>
      <c r="K42" s="332" t="s">
        <v>1078</v>
      </c>
      <c r="L42" s="158"/>
      <c r="M42" s="158"/>
      <c r="N42" s="158"/>
      <c r="O42" s="158"/>
      <c r="P42" s="158"/>
    </row>
    <row r="43" spans="1:16" ht="65.25" customHeight="1" x14ac:dyDescent="0.35">
      <c r="A43" s="330">
        <f t="shared" si="8"/>
        <v>28</v>
      </c>
      <c r="B43" s="342" t="s">
        <v>1021</v>
      </c>
      <c r="C43" s="87" t="s">
        <v>1145</v>
      </c>
      <c r="D43" s="332" t="s">
        <v>1655</v>
      </c>
      <c r="E43" s="332" t="s">
        <v>1011</v>
      </c>
      <c r="F43" s="333">
        <v>10510</v>
      </c>
      <c r="G43" s="333">
        <f t="shared" si="6"/>
        <v>10510</v>
      </c>
      <c r="H43" s="333">
        <f t="shared" si="7"/>
        <v>100</v>
      </c>
      <c r="I43" s="333">
        <v>0</v>
      </c>
      <c r="J43" s="167">
        <v>39473</v>
      </c>
      <c r="K43" s="332" t="s">
        <v>1078</v>
      </c>
      <c r="L43" s="158"/>
      <c r="M43" s="158"/>
      <c r="N43" s="158"/>
      <c r="O43" s="158"/>
      <c r="P43" s="158"/>
    </row>
    <row r="44" spans="1:16" ht="62" x14ac:dyDescent="0.35">
      <c r="A44" s="330">
        <f t="shared" si="8"/>
        <v>29</v>
      </c>
      <c r="B44" s="342" t="s">
        <v>1022</v>
      </c>
      <c r="C44" s="87" t="s">
        <v>1133</v>
      </c>
      <c r="D44" s="332" t="s">
        <v>1655</v>
      </c>
      <c r="E44" s="332" t="s">
        <v>1011</v>
      </c>
      <c r="F44" s="333">
        <v>5760</v>
      </c>
      <c r="G44" s="333">
        <f t="shared" si="6"/>
        <v>5760</v>
      </c>
      <c r="H44" s="333">
        <f t="shared" si="7"/>
        <v>100</v>
      </c>
      <c r="I44" s="333">
        <v>0</v>
      </c>
      <c r="J44" s="167">
        <v>40428</v>
      </c>
      <c r="K44" s="332"/>
      <c r="L44" s="158"/>
      <c r="M44" s="158"/>
      <c r="N44" s="158"/>
      <c r="O44" s="158"/>
      <c r="P44" s="158"/>
    </row>
    <row r="45" spans="1:16" ht="48.75" customHeight="1" x14ac:dyDescent="0.35">
      <c r="A45" s="330">
        <f>A44+1</f>
        <v>30</v>
      </c>
      <c r="B45" s="342" t="s">
        <v>1023</v>
      </c>
      <c r="C45" s="87" t="s">
        <v>1146</v>
      </c>
      <c r="D45" s="332" t="s">
        <v>1655</v>
      </c>
      <c r="E45" s="332" t="s">
        <v>1011</v>
      </c>
      <c r="F45" s="333">
        <v>8900</v>
      </c>
      <c r="G45" s="333">
        <f t="shared" si="6"/>
        <v>8900</v>
      </c>
      <c r="H45" s="333">
        <f t="shared" si="7"/>
        <v>100</v>
      </c>
      <c r="I45" s="333">
        <v>0</v>
      </c>
      <c r="J45" s="167">
        <v>39778</v>
      </c>
      <c r="K45" s="332"/>
      <c r="L45" s="158"/>
      <c r="M45" s="158"/>
      <c r="N45" s="158"/>
      <c r="O45" s="158"/>
      <c r="P45" s="158"/>
    </row>
    <row r="46" spans="1:16" ht="62" x14ac:dyDescent="0.35">
      <c r="A46" s="330">
        <f>A45+1</f>
        <v>31</v>
      </c>
      <c r="B46" s="342" t="s">
        <v>1024</v>
      </c>
      <c r="C46" s="87" t="s">
        <v>1134</v>
      </c>
      <c r="D46" s="332" t="s">
        <v>1655</v>
      </c>
      <c r="E46" s="332" t="s">
        <v>1011</v>
      </c>
      <c r="F46" s="333">
        <v>4142.9399999999996</v>
      </c>
      <c r="G46" s="333">
        <f t="shared" si="6"/>
        <v>4142.9399999999996</v>
      </c>
      <c r="H46" s="333">
        <f t="shared" si="7"/>
        <v>100</v>
      </c>
      <c r="I46" s="333">
        <v>0</v>
      </c>
      <c r="J46" s="167">
        <v>39473</v>
      </c>
      <c r="K46" s="332" t="s">
        <v>1078</v>
      </c>
      <c r="L46" s="158"/>
      <c r="M46" s="158"/>
      <c r="N46" s="158"/>
      <c r="O46" s="158"/>
      <c r="P46" s="158"/>
    </row>
    <row r="47" spans="1:16" ht="62" x14ac:dyDescent="0.35">
      <c r="A47" s="330">
        <f t="shared" si="8"/>
        <v>32</v>
      </c>
      <c r="B47" s="342" t="s">
        <v>1025</v>
      </c>
      <c r="C47" s="87" t="s">
        <v>1135</v>
      </c>
      <c r="D47" s="332" t="s">
        <v>1655</v>
      </c>
      <c r="E47" s="332" t="s">
        <v>1011</v>
      </c>
      <c r="F47" s="333">
        <v>58000</v>
      </c>
      <c r="G47" s="333">
        <f t="shared" si="6"/>
        <v>58000</v>
      </c>
      <c r="H47" s="333">
        <f t="shared" si="7"/>
        <v>100</v>
      </c>
      <c r="I47" s="333">
        <v>0</v>
      </c>
      <c r="J47" s="167">
        <v>40499</v>
      </c>
      <c r="K47" s="332"/>
      <c r="L47" s="158"/>
      <c r="M47" s="158"/>
      <c r="N47" s="158"/>
      <c r="O47" s="158"/>
      <c r="P47" s="158"/>
    </row>
    <row r="48" spans="1:16" s="169" customFormat="1" ht="62" x14ac:dyDescent="0.35">
      <c r="A48" s="330">
        <f t="shared" si="8"/>
        <v>33</v>
      </c>
      <c r="B48" s="342" t="s">
        <v>1026</v>
      </c>
      <c r="C48" s="87" t="s">
        <v>1136</v>
      </c>
      <c r="D48" s="332" t="s">
        <v>1655</v>
      </c>
      <c r="E48" s="332" t="s">
        <v>1011</v>
      </c>
      <c r="F48" s="333">
        <v>15096</v>
      </c>
      <c r="G48" s="333">
        <f t="shared" ref="G48:G60" si="9">F48-I48</f>
        <v>15096</v>
      </c>
      <c r="H48" s="333">
        <f t="shared" ref="H48:H60" si="10">G48/F48*100</f>
        <v>100</v>
      </c>
      <c r="I48" s="333">
        <v>0</v>
      </c>
      <c r="J48" s="167">
        <v>39473</v>
      </c>
      <c r="K48" s="332" t="s">
        <v>1078</v>
      </c>
      <c r="L48" s="168"/>
      <c r="M48" s="168"/>
      <c r="N48" s="168"/>
      <c r="O48" s="168"/>
      <c r="P48" s="168"/>
    </row>
    <row r="49" spans="1:16" s="169" customFormat="1" ht="62" x14ac:dyDescent="0.35">
      <c r="A49" s="330">
        <f t="shared" si="8"/>
        <v>34</v>
      </c>
      <c r="B49" s="342" t="s">
        <v>1027</v>
      </c>
      <c r="C49" s="87" t="s">
        <v>1137</v>
      </c>
      <c r="D49" s="332" t="s">
        <v>1655</v>
      </c>
      <c r="E49" s="332" t="s">
        <v>1011</v>
      </c>
      <c r="F49" s="333">
        <v>9465.6</v>
      </c>
      <c r="G49" s="333">
        <f t="shared" si="9"/>
        <v>9465.6</v>
      </c>
      <c r="H49" s="333">
        <f t="shared" si="10"/>
        <v>100</v>
      </c>
      <c r="I49" s="333">
        <v>0</v>
      </c>
      <c r="J49" s="167">
        <v>39473</v>
      </c>
      <c r="K49" s="332" t="s">
        <v>1078</v>
      </c>
      <c r="L49" s="168"/>
      <c r="M49" s="168"/>
      <c r="N49" s="168"/>
      <c r="O49" s="168"/>
      <c r="P49" s="168"/>
    </row>
    <row r="50" spans="1:16" s="169" customFormat="1" ht="62" x14ac:dyDescent="0.35">
      <c r="A50" s="330">
        <f t="shared" si="8"/>
        <v>35</v>
      </c>
      <c r="B50" s="342" t="s">
        <v>1028</v>
      </c>
      <c r="C50" s="87" t="s">
        <v>1138</v>
      </c>
      <c r="D50" s="332" t="s">
        <v>1655</v>
      </c>
      <c r="E50" s="332" t="s">
        <v>1011</v>
      </c>
      <c r="F50" s="333">
        <v>17226.57</v>
      </c>
      <c r="G50" s="333">
        <f t="shared" si="9"/>
        <v>17226.57</v>
      </c>
      <c r="H50" s="333">
        <f t="shared" si="10"/>
        <v>100</v>
      </c>
      <c r="I50" s="333">
        <v>0</v>
      </c>
      <c r="J50" s="167">
        <v>39473</v>
      </c>
      <c r="K50" s="332" t="s">
        <v>1078</v>
      </c>
      <c r="L50" s="168"/>
      <c r="M50" s="168"/>
      <c r="N50" s="168"/>
      <c r="O50" s="168"/>
      <c r="P50" s="168"/>
    </row>
    <row r="51" spans="1:16" ht="62" x14ac:dyDescent="0.35">
      <c r="A51" s="330">
        <f t="shared" si="8"/>
        <v>36</v>
      </c>
      <c r="B51" s="342" t="s">
        <v>1029</v>
      </c>
      <c r="C51" s="87" t="s">
        <v>1139</v>
      </c>
      <c r="D51" s="332" t="s">
        <v>1655</v>
      </c>
      <c r="E51" s="332" t="s">
        <v>1011</v>
      </c>
      <c r="F51" s="333">
        <v>1605</v>
      </c>
      <c r="G51" s="333">
        <f t="shared" si="9"/>
        <v>1605</v>
      </c>
      <c r="H51" s="333">
        <f t="shared" si="10"/>
        <v>100</v>
      </c>
      <c r="I51" s="333">
        <v>0</v>
      </c>
      <c r="J51" s="167">
        <v>39473</v>
      </c>
      <c r="K51" s="332" t="s">
        <v>1078</v>
      </c>
      <c r="L51" s="158"/>
      <c r="M51" s="158"/>
      <c r="N51" s="158"/>
      <c r="O51" s="158"/>
      <c r="P51" s="158"/>
    </row>
    <row r="52" spans="1:16" s="169" customFormat="1" ht="48.75" customHeight="1" x14ac:dyDescent="0.35">
      <c r="A52" s="330">
        <f>A51+1</f>
        <v>37</v>
      </c>
      <c r="B52" s="342" t="s">
        <v>1030</v>
      </c>
      <c r="C52" s="87" t="s">
        <v>1144</v>
      </c>
      <c r="D52" s="332" t="s">
        <v>1655</v>
      </c>
      <c r="E52" s="332" t="s">
        <v>1011</v>
      </c>
      <c r="F52" s="333">
        <v>18950</v>
      </c>
      <c r="G52" s="333">
        <f t="shared" si="9"/>
        <v>18950</v>
      </c>
      <c r="H52" s="333">
        <f t="shared" si="10"/>
        <v>100</v>
      </c>
      <c r="I52" s="333">
        <v>0</v>
      </c>
      <c r="J52" s="167">
        <v>39683</v>
      </c>
      <c r="K52" s="332"/>
      <c r="L52" s="168"/>
      <c r="M52" s="168"/>
      <c r="N52" s="168"/>
      <c r="O52" s="168"/>
      <c r="P52" s="168"/>
    </row>
    <row r="53" spans="1:16" ht="48.75" customHeight="1" x14ac:dyDescent="0.35">
      <c r="A53" s="330">
        <f t="shared" si="8"/>
        <v>38</v>
      </c>
      <c r="B53" s="342" t="s">
        <v>1031</v>
      </c>
      <c r="C53" s="87" t="s">
        <v>1140</v>
      </c>
      <c r="D53" s="332" t="s">
        <v>1655</v>
      </c>
      <c r="E53" s="332" t="s">
        <v>1011</v>
      </c>
      <c r="F53" s="333">
        <v>21676.81</v>
      </c>
      <c r="G53" s="333">
        <f t="shared" si="9"/>
        <v>21676.81</v>
      </c>
      <c r="H53" s="333">
        <f t="shared" si="10"/>
        <v>100</v>
      </c>
      <c r="I53" s="333">
        <v>0</v>
      </c>
      <c r="J53" s="167">
        <v>39473</v>
      </c>
      <c r="K53" s="332" t="s">
        <v>1078</v>
      </c>
      <c r="L53" s="158"/>
      <c r="M53" s="158"/>
      <c r="N53" s="158"/>
      <c r="O53" s="158"/>
      <c r="P53" s="158"/>
    </row>
    <row r="54" spans="1:16" s="169" customFormat="1" ht="62" x14ac:dyDescent="0.35">
      <c r="A54" s="330">
        <f t="shared" si="8"/>
        <v>39</v>
      </c>
      <c r="B54" s="342" t="s">
        <v>1032</v>
      </c>
      <c r="C54" s="87" t="s">
        <v>1141</v>
      </c>
      <c r="D54" s="332" t="s">
        <v>1655</v>
      </c>
      <c r="E54" s="332" t="s">
        <v>1011</v>
      </c>
      <c r="F54" s="333">
        <v>8423</v>
      </c>
      <c r="G54" s="333">
        <f t="shared" si="9"/>
        <v>8423</v>
      </c>
      <c r="H54" s="333">
        <f t="shared" si="10"/>
        <v>100</v>
      </c>
      <c r="I54" s="333">
        <v>0</v>
      </c>
      <c r="J54" s="135">
        <v>39473</v>
      </c>
      <c r="K54" s="332" t="s">
        <v>1078</v>
      </c>
      <c r="L54" s="168"/>
      <c r="M54" s="168"/>
      <c r="N54" s="168"/>
      <c r="O54" s="168"/>
      <c r="P54" s="168"/>
    </row>
    <row r="55" spans="1:16" s="169" customFormat="1" ht="62" x14ac:dyDescent="0.35">
      <c r="A55" s="330">
        <f t="shared" si="8"/>
        <v>40</v>
      </c>
      <c r="B55" s="342" t="s">
        <v>1662</v>
      </c>
      <c r="C55" s="87" t="s">
        <v>1661</v>
      </c>
      <c r="D55" s="332" t="s">
        <v>1655</v>
      </c>
      <c r="E55" s="332" t="s">
        <v>1011</v>
      </c>
      <c r="F55" s="333">
        <v>76000</v>
      </c>
      <c r="G55" s="333">
        <f t="shared" si="9"/>
        <v>45599.759999999995</v>
      </c>
      <c r="H55" s="333">
        <f t="shared" si="10"/>
        <v>59.999684210526304</v>
      </c>
      <c r="I55" s="333">
        <v>30400.240000000002</v>
      </c>
      <c r="J55" s="236">
        <v>2013</v>
      </c>
      <c r="K55" s="332"/>
      <c r="L55" s="168"/>
      <c r="M55" s="168"/>
      <c r="N55" s="168"/>
      <c r="O55" s="168"/>
      <c r="P55" s="168"/>
    </row>
    <row r="56" spans="1:16" s="169" customFormat="1" ht="62" x14ac:dyDescent="0.35">
      <c r="A56" s="330">
        <f t="shared" si="8"/>
        <v>41</v>
      </c>
      <c r="B56" s="342" t="s">
        <v>1663</v>
      </c>
      <c r="C56" s="87" t="s">
        <v>1660</v>
      </c>
      <c r="D56" s="332" t="s">
        <v>1655</v>
      </c>
      <c r="E56" s="332" t="s">
        <v>1011</v>
      </c>
      <c r="F56" s="333">
        <v>58374</v>
      </c>
      <c r="G56" s="333">
        <f t="shared" si="9"/>
        <v>58374</v>
      </c>
      <c r="H56" s="333">
        <f t="shared" si="10"/>
        <v>100</v>
      </c>
      <c r="I56" s="333">
        <v>0</v>
      </c>
      <c r="J56" s="236">
        <v>2013</v>
      </c>
      <c r="K56" s="332"/>
      <c r="L56" s="168"/>
      <c r="M56" s="168"/>
      <c r="N56" s="168"/>
      <c r="O56" s="168"/>
      <c r="P56" s="168"/>
    </row>
    <row r="57" spans="1:16" s="169" customFormat="1" ht="62" x14ac:dyDescent="0.35">
      <c r="A57" s="330">
        <f t="shared" si="8"/>
        <v>42</v>
      </c>
      <c r="B57" s="342" t="s">
        <v>1664</v>
      </c>
      <c r="C57" s="87" t="s">
        <v>1659</v>
      </c>
      <c r="D57" s="332" t="s">
        <v>1655</v>
      </c>
      <c r="E57" s="332" t="s">
        <v>1011</v>
      </c>
      <c r="F57" s="333">
        <v>96800</v>
      </c>
      <c r="G57" s="333">
        <f t="shared" si="9"/>
        <v>96800</v>
      </c>
      <c r="H57" s="333">
        <f t="shared" si="10"/>
        <v>100</v>
      </c>
      <c r="I57" s="333">
        <v>0</v>
      </c>
      <c r="J57" s="236">
        <v>2013</v>
      </c>
      <c r="K57" s="332"/>
      <c r="L57" s="168"/>
      <c r="M57" s="168"/>
      <c r="N57" s="168"/>
      <c r="O57" s="168"/>
      <c r="P57" s="168"/>
    </row>
    <row r="58" spans="1:16" s="169" customFormat="1" ht="62" x14ac:dyDescent="0.35">
      <c r="A58" s="330">
        <f t="shared" si="8"/>
        <v>43</v>
      </c>
      <c r="B58" s="342" t="s">
        <v>1665</v>
      </c>
      <c r="C58" s="87" t="s">
        <v>1656</v>
      </c>
      <c r="D58" s="332" t="s">
        <v>1655</v>
      </c>
      <c r="E58" s="332" t="s">
        <v>1011</v>
      </c>
      <c r="F58" s="333">
        <v>135900</v>
      </c>
      <c r="G58" s="333">
        <f t="shared" si="9"/>
        <v>54360</v>
      </c>
      <c r="H58" s="333">
        <f t="shared" si="10"/>
        <v>40</v>
      </c>
      <c r="I58" s="333">
        <v>81540</v>
      </c>
      <c r="J58" s="167">
        <v>44196</v>
      </c>
      <c r="K58" s="332"/>
      <c r="L58" s="168"/>
      <c r="M58" s="168"/>
      <c r="N58" s="168"/>
      <c r="O58" s="168"/>
      <c r="P58" s="168"/>
    </row>
    <row r="59" spans="1:16" s="169" customFormat="1" ht="62" x14ac:dyDescent="0.35">
      <c r="A59" s="330">
        <f t="shared" si="8"/>
        <v>44</v>
      </c>
      <c r="B59" s="342" t="s">
        <v>1666</v>
      </c>
      <c r="C59" s="87" t="s">
        <v>1657</v>
      </c>
      <c r="D59" s="332" t="s">
        <v>1655</v>
      </c>
      <c r="E59" s="332" t="s">
        <v>1011</v>
      </c>
      <c r="F59" s="333">
        <v>135900</v>
      </c>
      <c r="G59" s="333">
        <f t="shared" si="9"/>
        <v>54360</v>
      </c>
      <c r="H59" s="333">
        <f t="shared" si="10"/>
        <v>40</v>
      </c>
      <c r="I59" s="333">
        <v>81540</v>
      </c>
      <c r="J59" s="167">
        <v>44196</v>
      </c>
      <c r="K59" s="332"/>
      <c r="L59" s="168"/>
      <c r="M59" s="168"/>
      <c r="N59" s="168"/>
      <c r="O59" s="168"/>
      <c r="P59" s="168"/>
    </row>
    <row r="60" spans="1:16" s="169" customFormat="1" ht="62" x14ac:dyDescent="0.35">
      <c r="A60" s="330">
        <f t="shared" si="8"/>
        <v>45</v>
      </c>
      <c r="B60" s="342" t="s">
        <v>1669</v>
      </c>
      <c r="C60" s="87" t="s">
        <v>1658</v>
      </c>
      <c r="D60" s="332" t="s">
        <v>1655</v>
      </c>
      <c r="E60" s="332" t="s">
        <v>1011</v>
      </c>
      <c r="F60" s="333">
        <v>130000</v>
      </c>
      <c r="G60" s="333">
        <f t="shared" si="9"/>
        <v>52000.08</v>
      </c>
      <c r="H60" s="333">
        <f t="shared" si="10"/>
        <v>40.000061538461537</v>
      </c>
      <c r="I60" s="333">
        <v>77999.92</v>
      </c>
      <c r="J60" s="167">
        <v>44185</v>
      </c>
      <c r="K60" s="332"/>
      <c r="L60" s="168"/>
      <c r="M60" s="168"/>
      <c r="N60" s="168"/>
      <c r="O60" s="168"/>
      <c r="P60" s="168"/>
    </row>
    <row r="61" spans="1:16" ht="62" x14ac:dyDescent="0.35">
      <c r="A61" s="330">
        <f>A60+1</f>
        <v>46</v>
      </c>
      <c r="B61" s="342" t="s">
        <v>1033</v>
      </c>
      <c r="C61" s="87" t="s">
        <v>1636</v>
      </c>
      <c r="D61" s="332" t="s">
        <v>1012</v>
      </c>
      <c r="E61" s="332" t="s">
        <v>1011</v>
      </c>
      <c r="F61" s="333">
        <v>7163.65</v>
      </c>
      <c r="G61" s="333">
        <f t="shared" ref="G61:G77" si="11">F61-I61</f>
        <v>7163.65</v>
      </c>
      <c r="H61" s="333">
        <f t="shared" ref="H61:H77" si="12">G61/F61*100</f>
        <v>100</v>
      </c>
      <c r="I61" s="333">
        <v>0</v>
      </c>
      <c r="J61" s="132">
        <v>38607</v>
      </c>
      <c r="K61" s="345" t="s">
        <v>1635</v>
      </c>
      <c r="L61" s="158"/>
      <c r="M61" s="158"/>
      <c r="N61" s="158"/>
      <c r="O61" s="158"/>
      <c r="P61" s="158"/>
    </row>
    <row r="62" spans="1:16" ht="62" x14ac:dyDescent="0.35">
      <c r="A62" s="330">
        <f t="shared" ref="A62:A81" si="13">A61+1</f>
        <v>47</v>
      </c>
      <c r="B62" s="342" t="s">
        <v>1034</v>
      </c>
      <c r="C62" s="87" t="s">
        <v>1637</v>
      </c>
      <c r="D62" s="332" t="s">
        <v>1012</v>
      </c>
      <c r="E62" s="332" t="s">
        <v>1011</v>
      </c>
      <c r="F62" s="333">
        <v>3360</v>
      </c>
      <c r="G62" s="333">
        <f t="shared" si="11"/>
        <v>3360</v>
      </c>
      <c r="H62" s="333">
        <f t="shared" si="12"/>
        <v>100</v>
      </c>
      <c r="I62" s="333">
        <v>0</v>
      </c>
      <c r="J62" s="131">
        <v>2004</v>
      </c>
      <c r="K62" s="345" t="s">
        <v>1635</v>
      </c>
      <c r="L62" s="158"/>
      <c r="M62" s="158"/>
      <c r="N62" s="158"/>
      <c r="O62" s="158"/>
      <c r="P62" s="158"/>
    </row>
    <row r="63" spans="1:16" ht="62" x14ac:dyDescent="0.35">
      <c r="A63" s="330">
        <f>A62+1</f>
        <v>48</v>
      </c>
      <c r="B63" s="342" t="s">
        <v>1035</v>
      </c>
      <c r="C63" s="87" t="s">
        <v>1638</v>
      </c>
      <c r="D63" s="332" t="s">
        <v>1012</v>
      </c>
      <c r="E63" s="332" t="s">
        <v>1011</v>
      </c>
      <c r="F63" s="333">
        <v>4000</v>
      </c>
      <c r="G63" s="333">
        <f t="shared" si="11"/>
        <v>4000</v>
      </c>
      <c r="H63" s="333">
        <f t="shared" si="12"/>
        <v>100</v>
      </c>
      <c r="I63" s="333">
        <v>0</v>
      </c>
      <c r="J63" s="132">
        <v>39777</v>
      </c>
      <c r="K63" s="345" t="s">
        <v>1635</v>
      </c>
      <c r="L63" s="158"/>
      <c r="M63" s="158"/>
      <c r="N63" s="158"/>
      <c r="O63" s="158"/>
      <c r="P63" s="158"/>
    </row>
    <row r="64" spans="1:16" ht="62" x14ac:dyDescent="0.35">
      <c r="A64" s="330">
        <f t="shared" si="13"/>
        <v>49</v>
      </c>
      <c r="B64" s="342" t="s">
        <v>1036</v>
      </c>
      <c r="C64" s="87" t="s">
        <v>1639</v>
      </c>
      <c r="D64" s="332" t="s">
        <v>1012</v>
      </c>
      <c r="E64" s="332" t="s">
        <v>1011</v>
      </c>
      <c r="F64" s="333">
        <v>20110</v>
      </c>
      <c r="G64" s="333">
        <f t="shared" si="11"/>
        <v>20110</v>
      </c>
      <c r="H64" s="333">
        <f t="shared" si="12"/>
        <v>100</v>
      </c>
      <c r="I64" s="333">
        <v>0</v>
      </c>
      <c r="J64" s="132">
        <v>39797</v>
      </c>
      <c r="K64" s="345" t="s">
        <v>1635</v>
      </c>
      <c r="L64" s="158"/>
      <c r="M64" s="158"/>
      <c r="N64" s="158"/>
      <c r="O64" s="158"/>
      <c r="P64" s="158"/>
    </row>
    <row r="65" spans="1:16" ht="48.75" customHeight="1" x14ac:dyDescent="0.35">
      <c r="A65" s="330">
        <f t="shared" si="13"/>
        <v>50</v>
      </c>
      <c r="B65" s="342" t="s">
        <v>1037</v>
      </c>
      <c r="C65" s="87" t="s">
        <v>1640</v>
      </c>
      <c r="D65" s="332" t="s">
        <v>1012</v>
      </c>
      <c r="E65" s="332" t="s">
        <v>1011</v>
      </c>
      <c r="F65" s="333">
        <v>2800</v>
      </c>
      <c r="G65" s="333">
        <f t="shared" si="11"/>
        <v>2800</v>
      </c>
      <c r="H65" s="333">
        <f t="shared" si="12"/>
        <v>100</v>
      </c>
      <c r="I65" s="333">
        <v>0</v>
      </c>
      <c r="J65" s="131">
        <v>2007</v>
      </c>
      <c r="K65" s="345" t="s">
        <v>1635</v>
      </c>
      <c r="L65" s="158"/>
      <c r="M65" s="158"/>
      <c r="N65" s="158"/>
      <c r="O65" s="158"/>
      <c r="P65" s="158"/>
    </row>
    <row r="66" spans="1:16" ht="48" customHeight="1" x14ac:dyDescent="0.35">
      <c r="A66" s="330">
        <f t="shared" si="13"/>
        <v>51</v>
      </c>
      <c r="B66" s="342" t="s">
        <v>1038</v>
      </c>
      <c r="C66" s="87" t="s">
        <v>1641</v>
      </c>
      <c r="D66" s="332" t="s">
        <v>1012</v>
      </c>
      <c r="E66" s="332" t="s">
        <v>1011</v>
      </c>
      <c r="F66" s="333">
        <v>2500</v>
      </c>
      <c r="G66" s="333">
        <f t="shared" si="11"/>
        <v>2500</v>
      </c>
      <c r="H66" s="333">
        <f t="shared" si="12"/>
        <v>100</v>
      </c>
      <c r="I66" s="333">
        <v>0</v>
      </c>
      <c r="J66" s="131">
        <v>2007</v>
      </c>
      <c r="K66" s="345" t="s">
        <v>1635</v>
      </c>
      <c r="L66" s="158"/>
      <c r="M66" s="158"/>
      <c r="N66" s="158"/>
      <c r="O66" s="158"/>
      <c r="P66" s="158"/>
    </row>
    <row r="67" spans="1:16" ht="62" x14ac:dyDescent="0.35">
      <c r="A67" s="330">
        <f t="shared" si="13"/>
        <v>52</v>
      </c>
      <c r="B67" s="342" t="s">
        <v>1039</v>
      </c>
      <c r="C67" s="87" t="s">
        <v>1642</v>
      </c>
      <c r="D67" s="332" t="s">
        <v>1012</v>
      </c>
      <c r="E67" s="332" t="s">
        <v>1011</v>
      </c>
      <c r="F67" s="333">
        <v>5600</v>
      </c>
      <c r="G67" s="333">
        <f t="shared" si="11"/>
        <v>5600</v>
      </c>
      <c r="H67" s="333">
        <f t="shared" si="12"/>
        <v>100</v>
      </c>
      <c r="I67" s="333">
        <v>0</v>
      </c>
      <c r="J67" s="132">
        <v>39808</v>
      </c>
      <c r="K67" s="345" t="s">
        <v>1635</v>
      </c>
      <c r="L67" s="158"/>
      <c r="M67" s="158"/>
      <c r="N67" s="158"/>
      <c r="O67" s="158"/>
      <c r="P67" s="158"/>
    </row>
    <row r="68" spans="1:16" ht="62" x14ac:dyDescent="0.35">
      <c r="A68" s="330">
        <f t="shared" si="13"/>
        <v>53</v>
      </c>
      <c r="B68" s="342" t="s">
        <v>1040</v>
      </c>
      <c r="C68" s="87" t="s">
        <v>1643</v>
      </c>
      <c r="D68" s="332" t="s">
        <v>1012</v>
      </c>
      <c r="E68" s="332" t="s">
        <v>1011</v>
      </c>
      <c r="F68" s="333">
        <v>2800</v>
      </c>
      <c r="G68" s="333">
        <f t="shared" si="11"/>
        <v>2800</v>
      </c>
      <c r="H68" s="333">
        <f t="shared" si="12"/>
        <v>100</v>
      </c>
      <c r="I68" s="333">
        <v>0</v>
      </c>
      <c r="J68" s="132">
        <v>39790</v>
      </c>
      <c r="K68" s="345" t="s">
        <v>1635</v>
      </c>
      <c r="L68" s="158"/>
      <c r="M68" s="158"/>
      <c r="N68" s="158"/>
      <c r="O68" s="158"/>
      <c r="P68" s="158"/>
    </row>
    <row r="69" spans="1:16" ht="62" x14ac:dyDescent="0.35">
      <c r="A69" s="330">
        <f t="shared" si="13"/>
        <v>54</v>
      </c>
      <c r="B69" s="342" t="s">
        <v>1041</v>
      </c>
      <c r="C69" s="87" t="s">
        <v>1644</v>
      </c>
      <c r="D69" s="332" t="s">
        <v>1012</v>
      </c>
      <c r="E69" s="332" t="s">
        <v>1011</v>
      </c>
      <c r="F69" s="333">
        <v>2500</v>
      </c>
      <c r="G69" s="333">
        <f t="shared" si="11"/>
        <v>2500</v>
      </c>
      <c r="H69" s="333">
        <f t="shared" si="12"/>
        <v>100</v>
      </c>
      <c r="I69" s="333">
        <v>0</v>
      </c>
      <c r="J69" s="131">
        <v>2007</v>
      </c>
      <c r="K69" s="345" t="s">
        <v>1635</v>
      </c>
      <c r="L69" s="158"/>
      <c r="M69" s="158"/>
      <c r="N69" s="158"/>
      <c r="O69" s="158"/>
      <c r="P69" s="158"/>
    </row>
    <row r="70" spans="1:16" ht="62" x14ac:dyDescent="0.35">
      <c r="A70" s="330">
        <f t="shared" si="13"/>
        <v>55</v>
      </c>
      <c r="B70" s="342" t="s">
        <v>1042</v>
      </c>
      <c r="C70" s="87" t="s">
        <v>1645</v>
      </c>
      <c r="D70" s="332" t="s">
        <v>1012</v>
      </c>
      <c r="E70" s="332" t="s">
        <v>1011</v>
      </c>
      <c r="F70" s="333">
        <v>7569.66</v>
      </c>
      <c r="G70" s="333">
        <f t="shared" si="11"/>
        <v>7569.66</v>
      </c>
      <c r="H70" s="333">
        <f t="shared" si="12"/>
        <v>100</v>
      </c>
      <c r="I70" s="333">
        <v>0</v>
      </c>
      <c r="J70" s="131">
        <v>2005</v>
      </c>
      <c r="K70" s="345" t="s">
        <v>1635</v>
      </c>
      <c r="L70" s="158"/>
      <c r="M70" s="158"/>
      <c r="N70" s="158"/>
      <c r="O70" s="158"/>
      <c r="P70" s="158"/>
    </row>
    <row r="71" spans="1:16" ht="62" x14ac:dyDescent="0.35">
      <c r="A71" s="330">
        <f>A70+1</f>
        <v>56</v>
      </c>
      <c r="B71" s="342" t="s">
        <v>1043</v>
      </c>
      <c r="C71" s="87" t="s">
        <v>1646</v>
      </c>
      <c r="D71" s="332" t="s">
        <v>1012</v>
      </c>
      <c r="E71" s="332" t="s">
        <v>1011</v>
      </c>
      <c r="F71" s="333">
        <v>3000</v>
      </c>
      <c r="G71" s="333">
        <f t="shared" si="11"/>
        <v>3000</v>
      </c>
      <c r="H71" s="333">
        <f t="shared" si="12"/>
        <v>100</v>
      </c>
      <c r="I71" s="333">
        <v>0</v>
      </c>
      <c r="J71" s="131">
        <v>2007</v>
      </c>
      <c r="K71" s="345" t="s">
        <v>1635</v>
      </c>
      <c r="L71" s="158"/>
      <c r="M71" s="158"/>
      <c r="N71" s="158"/>
      <c r="O71" s="158"/>
      <c r="P71" s="158"/>
    </row>
    <row r="72" spans="1:16" ht="62" x14ac:dyDescent="0.35">
      <c r="A72" s="330">
        <f t="shared" si="13"/>
        <v>57</v>
      </c>
      <c r="B72" s="342" t="s">
        <v>1044</v>
      </c>
      <c r="C72" s="87" t="s">
        <v>1647</v>
      </c>
      <c r="D72" s="332" t="s">
        <v>1012</v>
      </c>
      <c r="E72" s="332" t="s">
        <v>1011</v>
      </c>
      <c r="F72" s="333">
        <v>4140</v>
      </c>
      <c r="G72" s="333">
        <f t="shared" si="11"/>
        <v>4140</v>
      </c>
      <c r="H72" s="333">
        <f t="shared" si="12"/>
        <v>100</v>
      </c>
      <c r="I72" s="333">
        <v>0</v>
      </c>
      <c r="J72" s="132">
        <v>39811</v>
      </c>
      <c r="K72" s="345" t="s">
        <v>1635</v>
      </c>
      <c r="L72" s="158"/>
      <c r="M72" s="158"/>
      <c r="N72" s="158"/>
      <c r="O72" s="158"/>
      <c r="P72" s="158"/>
    </row>
    <row r="73" spans="1:16" ht="62" x14ac:dyDescent="0.35">
      <c r="A73" s="330">
        <f t="shared" si="13"/>
        <v>58</v>
      </c>
      <c r="B73" s="342" t="s">
        <v>1045</v>
      </c>
      <c r="C73" s="87" t="s">
        <v>1648</v>
      </c>
      <c r="D73" s="332" t="s">
        <v>1012</v>
      </c>
      <c r="E73" s="332" t="s">
        <v>1011</v>
      </c>
      <c r="F73" s="333">
        <v>6150</v>
      </c>
      <c r="G73" s="333">
        <f t="shared" si="11"/>
        <v>6150</v>
      </c>
      <c r="H73" s="333">
        <f t="shared" si="12"/>
        <v>100</v>
      </c>
      <c r="I73" s="333">
        <v>0</v>
      </c>
      <c r="J73" s="131">
        <v>2007</v>
      </c>
      <c r="K73" s="345" t="s">
        <v>1635</v>
      </c>
      <c r="L73" s="158"/>
      <c r="M73" s="158"/>
      <c r="N73" s="158"/>
      <c r="O73" s="158"/>
      <c r="P73" s="158"/>
    </row>
    <row r="74" spans="1:16" ht="62" x14ac:dyDescent="0.35">
      <c r="A74" s="330">
        <f t="shared" si="13"/>
        <v>59</v>
      </c>
      <c r="B74" s="342" t="s">
        <v>1046</v>
      </c>
      <c r="C74" s="87" t="s">
        <v>1649</v>
      </c>
      <c r="D74" s="332" t="s">
        <v>1012</v>
      </c>
      <c r="E74" s="332" t="s">
        <v>1011</v>
      </c>
      <c r="F74" s="333">
        <v>3654</v>
      </c>
      <c r="G74" s="333">
        <f t="shared" si="11"/>
        <v>3654</v>
      </c>
      <c r="H74" s="333">
        <f t="shared" si="12"/>
        <v>100</v>
      </c>
      <c r="I74" s="333">
        <v>0</v>
      </c>
      <c r="J74" s="131">
        <v>2007</v>
      </c>
      <c r="K74" s="345" t="s">
        <v>1635</v>
      </c>
      <c r="L74" s="158"/>
      <c r="M74" s="158"/>
      <c r="N74" s="158"/>
      <c r="O74" s="158"/>
      <c r="P74" s="158"/>
    </row>
    <row r="75" spans="1:16" ht="77.5" x14ac:dyDescent="0.35">
      <c r="A75" s="330">
        <f t="shared" si="13"/>
        <v>60</v>
      </c>
      <c r="B75" s="342" t="s">
        <v>1047</v>
      </c>
      <c r="C75" s="87" t="s">
        <v>1129</v>
      </c>
      <c r="D75" s="332" t="s">
        <v>1012</v>
      </c>
      <c r="E75" s="332" t="s">
        <v>1011</v>
      </c>
      <c r="F75" s="333">
        <v>6000</v>
      </c>
      <c r="G75" s="333">
        <f t="shared" si="11"/>
        <v>6000</v>
      </c>
      <c r="H75" s="333">
        <f t="shared" si="12"/>
        <v>100</v>
      </c>
      <c r="I75" s="333">
        <v>0</v>
      </c>
      <c r="J75" s="132">
        <v>40906</v>
      </c>
      <c r="K75" s="345"/>
      <c r="L75" s="158"/>
      <c r="M75" s="158"/>
      <c r="N75" s="158"/>
      <c r="O75" s="158"/>
      <c r="P75" s="158"/>
    </row>
    <row r="76" spans="1:16" ht="77.5" x14ac:dyDescent="0.35">
      <c r="A76" s="330">
        <f t="shared" si="13"/>
        <v>61</v>
      </c>
      <c r="B76" s="342" t="s">
        <v>1048</v>
      </c>
      <c r="C76" s="87" t="s">
        <v>1650</v>
      </c>
      <c r="D76" s="332" t="s">
        <v>1012</v>
      </c>
      <c r="E76" s="332" t="s">
        <v>1011</v>
      </c>
      <c r="F76" s="333">
        <v>20900</v>
      </c>
      <c r="G76" s="333">
        <f t="shared" si="11"/>
        <v>20900</v>
      </c>
      <c r="H76" s="333">
        <f t="shared" si="12"/>
        <v>100</v>
      </c>
      <c r="I76" s="333">
        <v>0</v>
      </c>
      <c r="J76" s="132">
        <v>40906</v>
      </c>
      <c r="K76" s="345" t="s">
        <v>1635</v>
      </c>
      <c r="L76" s="158"/>
      <c r="M76" s="158"/>
      <c r="N76" s="158"/>
      <c r="O76" s="158"/>
      <c r="P76" s="158"/>
    </row>
    <row r="77" spans="1:16" ht="62" x14ac:dyDescent="0.35">
      <c r="A77" s="330">
        <f t="shared" si="13"/>
        <v>62</v>
      </c>
      <c r="B77" s="342" t="s">
        <v>1049</v>
      </c>
      <c r="C77" s="87" t="s">
        <v>1651</v>
      </c>
      <c r="D77" s="332" t="s">
        <v>1012</v>
      </c>
      <c r="E77" s="332" t="s">
        <v>1011</v>
      </c>
      <c r="F77" s="333">
        <v>8100</v>
      </c>
      <c r="G77" s="333">
        <f t="shared" si="11"/>
        <v>8100</v>
      </c>
      <c r="H77" s="333">
        <f t="shared" si="12"/>
        <v>100</v>
      </c>
      <c r="I77" s="333">
        <v>0</v>
      </c>
      <c r="J77" s="132">
        <v>40835</v>
      </c>
      <c r="K77" s="345" t="s">
        <v>1635</v>
      </c>
      <c r="L77" s="158"/>
      <c r="M77" s="158"/>
      <c r="N77" s="158"/>
      <c r="O77" s="158"/>
      <c r="P77" s="158"/>
    </row>
    <row r="78" spans="1:16" ht="62" x14ac:dyDescent="0.35">
      <c r="A78" s="330">
        <f>A77+1</f>
        <v>63</v>
      </c>
      <c r="B78" s="342" t="s">
        <v>1050</v>
      </c>
      <c r="C78" s="87" t="s">
        <v>1652</v>
      </c>
      <c r="D78" s="332" t="s">
        <v>1013</v>
      </c>
      <c r="E78" s="332" t="s">
        <v>1011</v>
      </c>
      <c r="F78" s="333">
        <v>3360</v>
      </c>
      <c r="G78" s="333">
        <f t="shared" ref="G78:G82" si="14">F78-I78</f>
        <v>3360</v>
      </c>
      <c r="H78" s="333">
        <f t="shared" ref="H78:H83" si="15">G78/F78*100</f>
        <v>100</v>
      </c>
      <c r="I78" s="333">
        <v>0</v>
      </c>
      <c r="J78" s="165">
        <v>2004</v>
      </c>
      <c r="K78" s="345" t="s">
        <v>1635</v>
      </c>
      <c r="L78" s="158"/>
      <c r="M78" s="158"/>
      <c r="N78" s="158"/>
      <c r="O78" s="158"/>
      <c r="P78" s="158"/>
    </row>
    <row r="79" spans="1:16" ht="62" x14ac:dyDescent="0.35">
      <c r="A79" s="330">
        <f t="shared" si="13"/>
        <v>64</v>
      </c>
      <c r="B79" s="342" t="s">
        <v>1051</v>
      </c>
      <c r="C79" s="87" t="s">
        <v>1653</v>
      </c>
      <c r="D79" s="332" t="s">
        <v>1013</v>
      </c>
      <c r="E79" s="332" t="s">
        <v>1011</v>
      </c>
      <c r="F79" s="333">
        <v>7000</v>
      </c>
      <c r="G79" s="333">
        <f t="shared" si="14"/>
        <v>7000</v>
      </c>
      <c r="H79" s="333">
        <f t="shared" si="15"/>
        <v>100</v>
      </c>
      <c r="I79" s="333">
        <v>0</v>
      </c>
      <c r="J79" s="165">
        <v>2007</v>
      </c>
      <c r="K79" s="345" t="s">
        <v>1635</v>
      </c>
      <c r="L79" s="158"/>
      <c r="M79" s="158"/>
      <c r="N79" s="158"/>
      <c r="O79" s="158"/>
      <c r="P79" s="158"/>
    </row>
    <row r="80" spans="1:16" ht="62" x14ac:dyDescent="0.35">
      <c r="A80" s="330">
        <f t="shared" si="13"/>
        <v>65</v>
      </c>
      <c r="B80" s="342" t="s">
        <v>1052</v>
      </c>
      <c r="C80" s="87" t="s">
        <v>1654</v>
      </c>
      <c r="D80" s="332" t="s">
        <v>1013</v>
      </c>
      <c r="E80" s="332" t="s">
        <v>1011</v>
      </c>
      <c r="F80" s="333">
        <v>4297.6000000000004</v>
      </c>
      <c r="G80" s="333">
        <f t="shared" si="14"/>
        <v>4297.6000000000004</v>
      </c>
      <c r="H80" s="333">
        <f t="shared" si="15"/>
        <v>100</v>
      </c>
      <c r="I80" s="333">
        <v>0</v>
      </c>
      <c r="J80" s="165">
        <v>2003</v>
      </c>
      <c r="K80" s="345" t="s">
        <v>1635</v>
      </c>
      <c r="L80" s="158"/>
      <c r="M80" s="158"/>
      <c r="N80" s="158"/>
      <c r="O80" s="158"/>
      <c r="P80" s="158"/>
    </row>
    <row r="81" spans="1:16" ht="77.5" x14ac:dyDescent="0.35">
      <c r="A81" s="330">
        <f t="shared" si="13"/>
        <v>66</v>
      </c>
      <c r="B81" s="342" t="s">
        <v>1053</v>
      </c>
      <c r="C81" s="87" t="s">
        <v>1128</v>
      </c>
      <c r="D81" s="332" t="s">
        <v>1014</v>
      </c>
      <c r="E81" s="332" t="s">
        <v>1011</v>
      </c>
      <c r="F81" s="333">
        <v>3360</v>
      </c>
      <c r="G81" s="333">
        <f t="shared" si="14"/>
        <v>3360</v>
      </c>
      <c r="H81" s="333">
        <f t="shared" si="15"/>
        <v>100</v>
      </c>
      <c r="I81" s="333">
        <v>0</v>
      </c>
      <c r="J81" s="131">
        <v>2004</v>
      </c>
      <c r="K81" s="345" t="s">
        <v>1635</v>
      </c>
      <c r="L81" s="158"/>
      <c r="M81" s="158"/>
      <c r="N81" s="158"/>
      <c r="O81" s="158"/>
      <c r="P81" s="158"/>
    </row>
    <row r="82" spans="1:16" ht="46.5" x14ac:dyDescent="0.35">
      <c r="A82" s="330">
        <f>A81+1</f>
        <v>67</v>
      </c>
      <c r="B82" s="342"/>
      <c r="C82" s="87" t="s">
        <v>1130</v>
      </c>
      <c r="D82" s="332"/>
      <c r="E82" s="332" t="s">
        <v>1011</v>
      </c>
      <c r="F82" s="333">
        <v>1453524.27</v>
      </c>
      <c r="G82" s="333">
        <f t="shared" si="14"/>
        <v>1453524.27</v>
      </c>
      <c r="H82" s="333">
        <f t="shared" si="15"/>
        <v>100</v>
      </c>
      <c r="I82" s="333">
        <v>0</v>
      </c>
      <c r="J82" s="134"/>
      <c r="K82" s="345" t="s">
        <v>1635</v>
      </c>
      <c r="L82" s="158"/>
      <c r="M82" s="158"/>
      <c r="N82" s="158"/>
      <c r="O82" s="158"/>
      <c r="P82" s="158"/>
    </row>
    <row r="83" spans="1:16" ht="46.5" x14ac:dyDescent="0.35">
      <c r="A83" s="330">
        <f>A82+1</f>
        <v>68</v>
      </c>
      <c r="B83" s="342"/>
      <c r="C83" s="346" t="s">
        <v>1147</v>
      </c>
      <c r="D83" s="332"/>
      <c r="E83" s="332" t="s">
        <v>1011</v>
      </c>
      <c r="F83" s="333">
        <v>3445354.53</v>
      </c>
      <c r="G83" s="333">
        <f>F83-I83</f>
        <v>3162706.05</v>
      </c>
      <c r="H83" s="333">
        <f t="shared" si="15"/>
        <v>91.796243970283086</v>
      </c>
      <c r="I83" s="333">
        <v>282648.48</v>
      </c>
      <c r="J83" s="132"/>
      <c r="K83" s="345" t="s">
        <v>1635</v>
      </c>
      <c r="L83" s="158"/>
      <c r="M83" s="158"/>
      <c r="N83" s="158"/>
      <c r="O83" s="158"/>
      <c r="P83" s="158"/>
    </row>
    <row r="84" spans="1:16" ht="15.5" x14ac:dyDescent="0.35">
      <c r="A84" s="330"/>
      <c r="B84" s="347"/>
      <c r="C84" s="337"/>
      <c r="D84" s="348"/>
      <c r="E84" s="348"/>
      <c r="F84" s="338">
        <f>SUM(F39:F83)</f>
        <v>5900995.5299999993</v>
      </c>
      <c r="G84" s="338"/>
      <c r="H84" s="338"/>
      <c r="I84" s="338">
        <f>SUM(I39:I83)-I75</f>
        <v>554128.6399999999</v>
      </c>
      <c r="J84" s="339"/>
      <c r="K84" s="336"/>
      <c r="L84" s="163"/>
      <c r="M84" s="163"/>
      <c r="N84" s="163"/>
      <c r="O84" s="163"/>
      <c r="P84" s="163"/>
    </row>
    <row r="85" spans="1:16" s="164" customFormat="1" ht="15.5" x14ac:dyDescent="0.35">
      <c r="A85" s="349" t="s">
        <v>65</v>
      </c>
      <c r="B85" s="350"/>
      <c r="C85" s="87"/>
      <c r="D85" s="332"/>
      <c r="E85" s="332"/>
      <c r="F85" s="333"/>
      <c r="G85" s="341"/>
      <c r="H85" s="341"/>
      <c r="I85" s="351"/>
      <c r="J85" s="334"/>
      <c r="K85" s="332"/>
      <c r="L85" s="158"/>
      <c r="M85" s="158"/>
      <c r="N85" s="158"/>
      <c r="O85" s="158"/>
      <c r="P85" s="158"/>
    </row>
    <row r="86" spans="1:16" ht="62" x14ac:dyDescent="0.35">
      <c r="A86" s="352">
        <f>A83+1</f>
        <v>69</v>
      </c>
      <c r="B86" s="342"/>
      <c r="C86" s="87" t="s">
        <v>1318</v>
      </c>
      <c r="D86" s="332" t="s">
        <v>1001</v>
      </c>
      <c r="E86" s="332" t="s">
        <v>1016</v>
      </c>
      <c r="F86" s="333">
        <v>357034.7</v>
      </c>
      <c r="G86" s="333">
        <f>F86-I86</f>
        <v>357034.7</v>
      </c>
      <c r="H86" s="333">
        <f>G86/F86*100</f>
        <v>100</v>
      </c>
      <c r="I86" s="202">
        <v>0</v>
      </c>
      <c r="J86" s="132"/>
      <c r="K86" s="129" t="s">
        <v>1015</v>
      </c>
      <c r="L86" s="158"/>
      <c r="M86" s="158"/>
      <c r="N86" s="158"/>
      <c r="O86" s="158"/>
      <c r="P86" s="158"/>
    </row>
    <row r="87" spans="1:16" ht="62" x14ac:dyDescent="0.35">
      <c r="A87" s="330">
        <f>A86+1</f>
        <v>70</v>
      </c>
      <c r="B87" s="342"/>
      <c r="C87" s="87" t="s">
        <v>1319</v>
      </c>
      <c r="D87" s="332" t="s">
        <v>1001</v>
      </c>
      <c r="E87" s="332" t="s">
        <v>1016</v>
      </c>
      <c r="F87" s="333">
        <v>3379424.93</v>
      </c>
      <c r="G87" s="333">
        <f>F87-I87</f>
        <v>2982758.2600000002</v>
      </c>
      <c r="H87" s="333">
        <f>G87/F87*100</f>
        <v>88.262302663429779</v>
      </c>
      <c r="I87" s="202">
        <v>396666.67</v>
      </c>
      <c r="J87" s="132"/>
      <c r="K87" s="129" t="s">
        <v>1015</v>
      </c>
      <c r="L87" s="158"/>
      <c r="M87" s="158"/>
      <c r="N87" s="158"/>
      <c r="O87" s="158"/>
      <c r="P87" s="158"/>
    </row>
    <row r="88" spans="1:16" ht="62" x14ac:dyDescent="0.35">
      <c r="A88" s="330">
        <f>A87+1</f>
        <v>71</v>
      </c>
      <c r="B88" s="342"/>
      <c r="C88" s="87" t="s">
        <v>1320</v>
      </c>
      <c r="D88" s="332" t="s">
        <v>1001</v>
      </c>
      <c r="E88" s="332" t="s">
        <v>1016</v>
      </c>
      <c r="F88" s="333">
        <v>27955</v>
      </c>
      <c r="G88" s="333">
        <f>F88-I88</f>
        <v>27955</v>
      </c>
      <c r="H88" s="333">
        <f>G88/F88*100</f>
        <v>100</v>
      </c>
      <c r="I88" s="202">
        <v>0</v>
      </c>
      <c r="J88" s="132"/>
      <c r="K88" s="129" t="s">
        <v>1015</v>
      </c>
      <c r="L88" s="158"/>
      <c r="M88" s="158"/>
      <c r="N88" s="158"/>
      <c r="O88" s="158"/>
      <c r="P88" s="158"/>
    </row>
    <row r="89" spans="1:16" ht="62" x14ac:dyDescent="0.35">
      <c r="A89" s="330">
        <f>A88+1</f>
        <v>72</v>
      </c>
      <c r="B89" s="342"/>
      <c r="C89" s="87" t="s">
        <v>1321</v>
      </c>
      <c r="D89" s="332" t="s">
        <v>1001</v>
      </c>
      <c r="E89" s="332" t="s">
        <v>1016</v>
      </c>
      <c r="F89" s="333">
        <v>4085465.37</v>
      </c>
      <c r="G89" s="333">
        <f>F89-I89</f>
        <v>3872643.9</v>
      </c>
      <c r="H89" s="333">
        <f>G89/F89*100</f>
        <v>94.790765537684635</v>
      </c>
      <c r="I89" s="202">
        <v>212821.47</v>
      </c>
      <c r="J89" s="132"/>
      <c r="K89" s="129" t="s">
        <v>1015</v>
      </c>
      <c r="L89" s="158"/>
      <c r="M89" s="158"/>
      <c r="N89" s="158"/>
      <c r="O89" s="158"/>
      <c r="P89" s="158"/>
    </row>
    <row r="90" spans="1:16" ht="15.5" x14ac:dyDescent="0.35">
      <c r="A90" s="330"/>
      <c r="B90" s="353"/>
      <c r="C90" s="353"/>
      <c r="D90" s="353"/>
      <c r="E90" s="353"/>
      <c r="F90" s="354">
        <f>SUM(F86:F89 )</f>
        <v>7849880</v>
      </c>
      <c r="G90" s="354"/>
      <c r="H90" s="354"/>
      <c r="I90" s="354">
        <f>SUM(I86:I89 )</f>
        <v>609488.14</v>
      </c>
      <c r="J90" s="353"/>
      <c r="K90" s="353"/>
      <c r="L90" s="166"/>
      <c r="M90" s="166"/>
      <c r="N90" s="166"/>
      <c r="O90" s="166"/>
      <c r="P90" s="166"/>
    </row>
    <row r="91" spans="1:16" s="164" customFormat="1" ht="15.5" x14ac:dyDescent="0.35">
      <c r="A91" s="349" t="s">
        <v>65</v>
      </c>
      <c r="B91" s="307"/>
      <c r="C91" s="307"/>
      <c r="D91" s="307"/>
      <c r="E91" s="307"/>
      <c r="F91" s="324">
        <f>F90+F84+F37+F29+F25+F22+F13</f>
        <v>25596443.140000001</v>
      </c>
      <c r="G91" s="324"/>
      <c r="H91" s="324"/>
      <c r="I91" s="324">
        <f>I90+I84+I37+I29+I25+I22+I13</f>
        <v>2639698.9299999997</v>
      </c>
      <c r="J91" s="307"/>
      <c r="K91" s="307"/>
      <c r="L91" s="156"/>
      <c r="M91" s="156"/>
      <c r="N91" s="156"/>
      <c r="O91" s="156"/>
      <c r="P91" s="156"/>
    </row>
    <row r="92" spans="1:16" x14ac:dyDescent="0.35">
      <c r="F92" s="157"/>
    </row>
  </sheetData>
  <mergeCells count="3">
    <mergeCell ref="A1:L1"/>
    <mergeCell ref="A2:P2"/>
    <mergeCell ref="A13:E13"/>
  </mergeCells>
  <printOptions gridLines="1"/>
  <pageMargins left="0.70866141732283472" right="0.70866141732283472" top="1.1811023622047245" bottom="0.19685039370078741" header="0.31496062992125984" footer="0.31496062992125984"/>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4" topLeftCell="A5" activePane="bottomLeft" state="frozen"/>
      <selection pane="bottomLeft" activeCell="I3" sqref="I3"/>
    </sheetView>
  </sheetViews>
  <sheetFormatPr defaultRowHeight="14.5" x14ac:dyDescent="0.35"/>
  <cols>
    <col min="1" max="1" width="6.81640625" customWidth="1"/>
    <col min="2" max="2" width="14.54296875" customWidth="1"/>
    <col min="3" max="3" width="24.54296875" customWidth="1"/>
    <col min="4" max="4" width="20.81640625" customWidth="1"/>
    <col min="5" max="5" width="19.81640625" customWidth="1"/>
    <col min="6" max="6" width="25.453125" customWidth="1"/>
    <col min="7" max="7" width="26.453125" customWidth="1"/>
    <col min="8" max="8" width="22.81640625" customWidth="1"/>
    <col min="9" max="9" width="17" customWidth="1"/>
    <col min="10" max="10" width="18.54296875" customWidth="1"/>
    <col min="11" max="11" width="19.7265625" customWidth="1"/>
    <col min="12" max="12" width="13.81640625" customWidth="1"/>
    <col min="13" max="13" width="24.54296875" customWidth="1"/>
    <col min="14" max="14" width="24.453125" customWidth="1"/>
    <col min="15" max="15" width="22.7265625" customWidth="1"/>
    <col min="16" max="16" width="18.7265625" customWidth="1"/>
    <col min="17" max="17" width="17" customWidth="1"/>
  </cols>
  <sheetData>
    <row r="1" spans="1:41" ht="18" x14ac:dyDescent="0.35">
      <c r="A1" s="412" t="s">
        <v>175</v>
      </c>
      <c r="B1" s="412"/>
      <c r="C1" s="412"/>
      <c r="D1" s="412"/>
      <c r="E1" s="412"/>
      <c r="F1" s="412"/>
      <c r="G1" s="412"/>
      <c r="H1" s="412"/>
      <c r="I1" s="412"/>
      <c r="J1" s="412"/>
      <c r="K1" s="412"/>
      <c r="L1" s="412"/>
      <c r="M1" s="412"/>
      <c r="N1" s="412"/>
      <c r="O1" s="412"/>
    </row>
    <row r="2" spans="1:41" s="9" customFormat="1" ht="79.5" customHeight="1" x14ac:dyDescent="0.35">
      <c r="A2" s="413" t="s">
        <v>1863</v>
      </c>
      <c r="B2" s="413"/>
      <c r="C2" s="413"/>
      <c r="D2" s="413"/>
      <c r="E2" s="413"/>
      <c r="F2" s="413"/>
      <c r="G2" s="413"/>
      <c r="H2" s="413"/>
      <c r="I2" s="413"/>
      <c r="J2" s="413"/>
      <c r="K2" s="413"/>
      <c r="L2" s="413"/>
      <c r="M2" s="17"/>
      <c r="N2" s="18"/>
      <c r="O2" s="18"/>
      <c r="P2" s="18"/>
      <c r="Q2" s="18"/>
      <c r="R2" s="18"/>
      <c r="S2" s="18"/>
      <c r="T2" s="33"/>
      <c r="U2" s="33"/>
      <c r="V2" s="33"/>
      <c r="W2" s="33"/>
      <c r="X2" s="33"/>
      <c r="Y2" s="33"/>
      <c r="Z2" s="33"/>
      <c r="AA2" s="33"/>
      <c r="AB2" s="33"/>
      <c r="AC2" s="33"/>
      <c r="AD2" s="33"/>
      <c r="AE2" s="33"/>
      <c r="AF2" s="33"/>
      <c r="AG2" s="33"/>
      <c r="AH2" s="33"/>
      <c r="AI2" s="33"/>
      <c r="AJ2" s="33"/>
      <c r="AK2" s="33"/>
      <c r="AL2" s="33"/>
      <c r="AM2" s="33"/>
      <c r="AN2" s="33"/>
      <c r="AO2" s="33"/>
    </row>
    <row r="3" spans="1:41" s="4" customFormat="1" ht="108.5" x14ac:dyDescent="0.45">
      <c r="A3" s="13" t="s">
        <v>0</v>
      </c>
      <c r="B3" s="12" t="s">
        <v>46</v>
      </c>
      <c r="C3" s="12" t="s">
        <v>15</v>
      </c>
      <c r="D3" s="12" t="s">
        <v>16</v>
      </c>
      <c r="E3" s="12" t="s">
        <v>17</v>
      </c>
      <c r="F3" s="12" t="s">
        <v>24</v>
      </c>
      <c r="G3" s="12" t="s">
        <v>18</v>
      </c>
      <c r="H3" s="12" t="s">
        <v>19</v>
      </c>
      <c r="I3" s="12" t="s">
        <v>20</v>
      </c>
      <c r="J3" s="12" t="s">
        <v>50</v>
      </c>
      <c r="K3" s="12" t="s">
        <v>49</v>
      </c>
      <c r="L3" s="12" t="s">
        <v>51</v>
      </c>
      <c r="M3" s="12" t="s">
        <v>52</v>
      </c>
      <c r="N3" s="12" t="s">
        <v>66</v>
      </c>
      <c r="O3" s="34"/>
      <c r="P3" s="34"/>
      <c r="Q3" s="34"/>
      <c r="R3" s="34"/>
      <c r="S3" s="34"/>
      <c r="T3" s="35"/>
      <c r="U3" s="35"/>
      <c r="V3" s="35"/>
      <c r="W3" s="35"/>
      <c r="X3" s="35"/>
      <c r="Y3" s="35"/>
      <c r="Z3" s="35"/>
      <c r="AA3" s="35"/>
      <c r="AB3" s="35"/>
      <c r="AC3" s="35"/>
      <c r="AD3" s="35"/>
      <c r="AE3" s="35"/>
      <c r="AF3" s="35"/>
      <c r="AG3" s="35"/>
      <c r="AH3" s="35"/>
      <c r="AI3" s="35"/>
      <c r="AJ3" s="35"/>
      <c r="AK3" s="35"/>
      <c r="AL3" s="35"/>
      <c r="AM3" s="35"/>
      <c r="AN3" s="35"/>
      <c r="AO3" s="35"/>
    </row>
    <row r="4" spans="1:41" s="4" customFormat="1" ht="18.5" x14ac:dyDescent="0.45">
      <c r="A4" s="13">
        <v>1</v>
      </c>
      <c r="B4" s="12">
        <v>2</v>
      </c>
      <c r="C4" s="22">
        <v>3</v>
      </c>
      <c r="D4" s="12">
        <v>4</v>
      </c>
      <c r="E4" s="12">
        <v>5</v>
      </c>
      <c r="F4" s="12">
        <v>6</v>
      </c>
      <c r="G4" s="12">
        <v>7</v>
      </c>
      <c r="H4" s="12">
        <v>8</v>
      </c>
      <c r="I4" s="12">
        <v>9</v>
      </c>
      <c r="J4" s="12">
        <v>10</v>
      </c>
      <c r="K4" s="12">
        <v>11</v>
      </c>
      <c r="L4" s="12">
        <v>12</v>
      </c>
      <c r="M4" s="12">
        <v>13</v>
      </c>
      <c r="N4" s="12">
        <v>14</v>
      </c>
      <c r="O4" s="34"/>
      <c r="P4" s="34"/>
      <c r="Q4" s="34"/>
      <c r="R4" s="34"/>
      <c r="S4" s="34"/>
      <c r="T4" s="35"/>
      <c r="U4" s="35"/>
      <c r="V4" s="35"/>
      <c r="W4" s="35"/>
      <c r="X4" s="35"/>
      <c r="Y4" s="35"/>
      <c r="Z4" s="35"/>
      <c r="AA4" s="35"/>
      <c r="AB4" s="35"/>
      <c r="AC4" s="35"/>
      <c r="AD4" s="35"/>
      <c r="AE4" s="35"/>
      <c r="AF4" s="35"/>
      <c r="AG4" s="35"/>
      <c r="AH4" s="35"/>
      <c r="AI4" s="35"/>
      <c r="AJ4" s="35"/>
      <c r="AK4" s="35"/>
      <c r="AL4" s="35"/>
      <c r="AM4" s="35"/>
      <c r="AN4" s="35"/>
      <c r="AO4" s="35"/>
    </row>
    <row r="5" spans="1:41" s="10" customFormat="1" ht="18" x14ac:dyDescent="0.35">
      <c r="A5" s="414" t="s">
        <v>43</v>
      </c>
      <c r="B5" s="414"/>
      <c r="C5" s="414"/>
      <c r="D5" s="414"/>
      <c r="E5" s="414"/>
      <c r="F5" s="414"/>
      <c r="G5" s="414"/>
      <c r="H5" s="414"/>
      <c r="I5" s="414"/>
      <c r="J5" s="414"/>
      <c r="K5" s="414"/>
      <c r="L5" s="414"/>
      <c r="M5" s="14"/>
      <c r="N5" s="32"/>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1:41" s="1" customFormat="1" ht="21" customHeight="1" x14ac:dyDescent="0.4">
      <c r="A6" s="40"/>
      <c r="B6" s="40"/>
      <c r="C6" s="41" t="s">
        <v>44</v>
      </c>
      <c r="D6" s="42"/>
      <c r="E6" s="43"/>
      <c r="F6" s="44"/>
      <c r="G6" s="44"/>
      <c r="H6" s="45"/>
      <c r="I6" s="40"/>
      <c r="J6" s="46"/>
      <c r="K6" s="46"/>
      <c r="L6" s="40"/>
      <c r="M6" s="46"/>
      <c r="N6" s="4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row>
    <row r="7" spans="1:41" s="6" customFormat="1" ht="18" x14ac:dyDescent="0.35">
      <c r="A7" s="415" t="s">
        <v>21</v>
      </c>
      <c r="B7" s="415"/>
      <c r="C7" s="415"/>
      <c r="D7" s="415"/>
      <c r="E7" s="415"/>
      <c r="F7" s="415"/>
      <c r="G7" s="415"/>
      <c r="H7" s="415"/>
      <c r="I7" s="415"/>
      <c r="J7" s="415"/>
      <c r="K7" s="415"/>
      <c r="L7" s="415"/>
      <c r="M7" s="48"/>
      <c r="N7" s="49"/>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8" spans="1:41" s="1" customFormat="1" ht="21" customHeight="1" x14ac:dyDescent="0.4">
      <c r="A8" s="40"/>
      <c r="B8" s="40"/>
      <c r="C8" s="41" t="s">
        <v>44</v>
      </c>
      <c r="D8" s="42"/>
      <c r="E8" s="43"/>
      <c r="F8" s="44"/>
      <c r="G8" s="44"/>
      <c r="H8" s="45"/>
      <c r="I8" s="40"/>
      <c r="J8" s="46"/>
      <c r="K8" s="46"/>
      <c r="L8" s="40"/>
      <c r="M8" s="46"/>
      <c r="N8" s="4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row>
    <row r="9" spans="1:41" s="7" customFormat="1" ht="18" x14ac:dyDescent="0.4">
      <c r="A9" s="416" t="s">
        <v>26</v>
      </c>
      <c r="B9" s="416"/>
      <c r="C9" s="416"/>
      <c r="D9" s="416"/>
      <c r="E9" s="416"/>
      <c r="F9" s="416"/>
      <c r="G9" s="416"/>
      <c r="H9" s="416"/>
      <c r="I9" s="416"/>
      <c r="J9" s="416"/>
      <c r="K9" s="416"/>
      <c r="L9" s="416"/>
      <c r="M9" s="50"/>
      <c r="N9" s="51"/>
      <c r="O9" s="38"/>
      <c r="P9" s="38"/>
      <c r="Q9" s="38"/>
      <c r="R9" s="38"/>
      <c r="S9" s="38"/>
      <c r="T9" s="38"/>
      <c r="U9" s="38"/>
      <c r="V9" s="38"/>
      <c r="W9" s="38"/>
      <c r="X9" s="38"/>
      <c r="Y9" s="38"/>
      <c r="Z9" s="38"/>
      <c r="AA9" s="38"/>
      <c r="AB9" s="38"/>
      <c r="AC9" s="38"/>
      <c r="AD9" s="38"/>
      <c r="AE9" s="38"/>
      <c r="AF9" s="37"/>
      <c r="AG9" s="37"/>
      <c r="AH9" s="37"/>
      <c r="AI9" s="37"/>
      <c r="AJ9" s="37"/>
      <c r="AK9" s="37"/>
      <c r="AL9" s="37"/>
      <c r="AM9" s="37"/>
      <c r="AN9" s="37"/>
      <c r="AO9" s="37"/>
    </row>
    <row r="10" spans="1:41" s="1" customFormat="1" ht="201.5" x14ac:dyDescent="0.4">
      <c r="A10" s="40">
        <v>1</v>
      </c>
      <c r="B10" s="40" t="s">
        <v>154</v>
      </c>
      <c r="C10" s="44" t="s">
        <v>170</v>
      </c>
      <c r="D10" s="44" t="s">
        <v>144</v>
      </c>
      <c r="E10" s="43" t="s">
        <v>145</v>
      </c>
      <c r="F10" s="44" t="s">
        <v>146</v>
      </c>
      <c r="G10" s="20" t="s">
        <v>171</v>
      </c>
      <c r="H10" s="44" t="s">
        <v>147</v>
      </c>
      <c r="I10" s="40">
        <v>100</v>
      </c>
      <c r="J10" s="75">
        <f>'Особо ценное'!F90+Недвижимость!I114</f>
        <v>66479893.340000004</v>
      </c>
      <c r="K10" s="75">
        <f>'Особо ценное'!I90+Недвижимость!L114</f>
        <v>50829365.439999998</v>
      </c>
      <c r="L10" s="21">
        <v>33</v>
      </c>
      <c r="M10" s="46"/>
      <c r="N10" s="4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row>
    <row r="11" spans="1:41" s="11" customFormat="1" ht="18" x14ac:dyDescent="0.35">
      <c r="A11" s="411" t="s">
        <v>27</v>
      </c>
      <c r="B11" s="411"/>
      <c r="C11" s="411"/>
      <c r="D11" s="411"/>
      <c r="E11" s="411"/>
      <c r="F11" s="411"/>
      <c r="G11" s="411"/>
      <c r="H11" s="411"/>
      <c r="I11" s="411"/>
      <c r="J11" s="411"/>
      <c r="K11" s="411"/>
      <c r="L11" s="411"/>
      <c r="M11" s="52"/>
      <c r="N11" s="53"/>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row>
    <row r="12" spans="1:41" s="6" customFormat="1" ht="18" x14ac:dyDescent="0.35">
      <c r="A12" s="409" t="s">
        <v>22</v>
      </c>
      <c r="B12" s="409"/>
      <c r="C12" s="409"/>
      <c r="D12" s="409"/>
      <c r="E12" s="409"/>
      <c r="F12" s="409"/>
      <c r="G12" s="409"/>
      <c r="H12" s="409"/>
      <c r="I12" s="409"/>
      <c r="J12" s="409"/>
      <c r="K12" s="409"/>
      <c r="L12" s="409"/>
      <c r="M12" s="54"/>
      <c r="N12" s="55"/>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row>
    <row r="13" spans="1:41" s="27" customFormat="1" ht="187.5" customHeight="1" x14ac:dyDescent="0.4">
      <c r="A13" s="58">
        <v>1</v>
      </c>
      <c r="B13" s="58" t="s">
        <v>155</v>
      </c>
      <c r="C13" s="82" t="s">
        <v>165</v>
      </c>
      <c r="D13" s="73" t="s">
        <v>139</v>
      </c>
      <c r="E13" s="81" t="s">
        <v>164</v>
      </c>
      <c r="F13" s="73" t="s">
        <v>146</v>
      </c>
      <c r="G13" s="73" t="s">
        <v>1005</v>
      </c>
      <c r="H13" s="57"/>
      <c r="I13" s="57"/>
      <c r="J13" s="76">
        <v>7071952.7999999998</v>
      </c>
      <c r="K13" s="76">
        <v>1487208.19</v>
      </c>
      <c r="L13" s="190">
        <v>18</v>
      </c>
      <c r="M13" s="58" t="s">
        <v>694</v>
      </c>
      <c r="N13" s="4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row>
    <row r="14" spans="1:41" s="1" customFormat="1" ht="173.25" customHeight="1" x14ac:dyDescent="0.4">
      <c r="A14" s="40">
        <v>2</v>
      </c>
      <c r="B14" s="58" t="s">
        <v>1667</v>
      </c>
      <c r="C14" s="56" t="s">
        <v>1076</v>
      </c>
      <c r="D14" s="44" t="s">
        <v>139</v>
      </c>
      <c r="E14" s="83" t="s">
        <v>166</v>
      </c>
      <c r="F14" s="44" t="s">
        <v>146</v>
      </c>
      <c r="G14" s="44" t="s">
        <v>148</v>
      </c>
      <c r="H14" s="46"/>
      <c r="I14" s="46"/>
      <c r="J14" s="171">
        <f>'Особо ценное'!F25</f>
        <v>313954</v>
      </c>
      <c r="K14" s="171">
        <f>'Особо ценное'!I25</f>
        <v>0</v>
      </c>
      <c r="L14" s="40">
        <v>3</v>
      </c>
      <c r="M14" s="59" t="s">
        <v>44</v>
      </c>
      <c r="N14" s="4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row>
    <row r="15" spans="1:41" s="31" customFormat="1" ht="263.5" x14ac:dyDescent="0.4">
      <c r="A15" s="21">
        <v>3</v>
      </c>
      <c r="B15" s="21" t="s">
        <v>153</v>
      </c>
      <c r="C15" s="20" t="s">
        <v>172</v>
      </c>
      <c r="D15" s="20" t="s">
        <v>158</v>
      </c>
      <c r="E15" s="84" t="s">
        <v>149</v>
      </c>
      <c r="F15" s="20" t="s">
        <v>150</v>
      </c>
      <c r="G15" s="85"/>
      <c r="H15" s="19"/>
      <c r="I15" s="19"/>
      <c r="J15" s="86">
        <f>'Особо ценное'!F29</f>
        <v>2638302.4900000002</v>
      </c>
      <c r="K15" s="86">
        <f>'Особо ценное'!I29</f>
        <v>288231.19</v>
      </c>
      <c r="L15" s="21">
        <v>14</v>
      </c>
      <c r="M15" s="20" t="s">
        <v>44</v>
      </c>
      <c r="N15" s="77"/>
    </row>
    <row r="16" spans="1:41" s="31" customFormat="1" ht="176.25" customHeight="1" x14ac:dyDescent="0.4">
      <c r="A16" s="21">
        <v>4</v>
      </c>
      <c r="B16" s="21" t="s">
        <v>152</v>
      </c>
      <c r="C16" s="87" t="s">
        <v>262</v>
      </c>
      <c r="D16" s="87" t="s">
        <v>151</v>
      </c>
      <c r="E16" s="84" t="s">
        <v>167</v>
      </c>
      <c r="F16" s="19"/>
      <c r="G16" s="19"/>
      <c r="H16" s="19"/>
      <c r="I16" s="19"/>
      <c r="J16" s="19"/>
      <c r="K16" s="19"/>
      <c r="L16" s="19"/>
      <c r="M16" s="19"/>
      <c r="N16" s="77"/>
    </row>
    <row r="17" spans="1:41" s="7" customFormat="1" ht="18" x14ac:dyDescent="0.4">
      <c r="A17" s="410" t="s">
        <v>156</v>
      </c>
      <c r="B17" s="410"/>
      <c r="C17" s="410"/>
      <c r="D17" s="410"/>
      <c r="E17" s="410"/>
      <c r="F17" s="410"/>
      <c r="G17" s="410"/>
      <c r="H17" s="410"/>
      <c r="I17" s="410"/>
      <c r="J17" s="410"/>
      <c r="K17" s="410"/>
      <c r="L17" s="410"/>
      <c r="M17" s="78"/>
      <c r="N17" s="79"/>
    </row>
    <row r="18" spans="1:41" s="28" customFormat="1" ht="174.75" customHeight="1" x14ac:dyDescent="0.4">
      <c r="A18" s="59">
        <v>1</v>
      </c>
      <c r="B18" s="59" t="s">
        <v>157</v>
      </c>
      <c r="C18" s="61" t="s">
        <v>1854</v>
      </c>
      <c r="D18" s="24" t="s">
        <v>159</v>
      </c>
      <c r="E18" s="74" t="s">
        <v>173</v>
      </c>
      <c r="F18" s="44" t="s">
        <v>146</v>
      </c>
      <c r="G18" s="24" t="s">
        <v>160</v>
      </c>
      <c r="H18" s="62"/>
      <c r="I18" s="62"/>
      <c r="J18" s="80">
        <v>3681220.49</v>
      </c>
      <c r="K18" s="80">
        <v>2957751.49</v>
      </c>
      <c r="L18" s="23">
        <v>4</v>
      </c>
      <c r="M18" s="24" t="s">
        <v>44</v>
      </c>
      <c r="N18" s="72"/>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row>
    <row r="19" spans="1:41" s="1" customFormat="1" ht="172.5" customHeight="1" x14ac:dyDescent="0.4">
      <c r="A19" s="59">
        <v>2</v>
      </c>
      <c r="B19" s="59" t="s">
        <v>161</v>
      </c>
      <c r="C19" s="61" t="s">
        <v>261</v>
      </c>
      <c r="D19" s="24" t="s">
        <v>159</v>
      </c>
      <c r="E19" s="60" t="s">
        <v>174</v>
      </c>
      <c r="F19" s="44" t="s">
        <v>146</v>
      </c>
      <c r="G19" s="24" t="s">
        <v>163</v>
      </c>
      <c r="H19" s="62"/>
      <c r="I19" s="62"/>
      <c r="J19" s="80">
        <f>'Особо ценное'!F84+Недвижимость!I65</f>
        <v>8655862.7599999998</v>
      </c>
      <c r="K19" s="80">
        <f>'Особо ценное'!I84+Недвижимость!L65</f>
        <v>861002.97</v>
      </c>
      <c r="L19" s="23">
        <v>16</v>
      </c>
      <c r="M19" s="24" t="s">
        <v>689</v>
      </c>
      <c r="N19" s="24"/>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row>
    <row r="20" spans="1:41" s="28" customFormat="1" ht="185.25" customHeight="1" x14ac:dyDescent="0.4">
      <c r="A20" s="59">
        <v>3</v>
      </c>
      <c r="B20" s="231" t="s">
        <v>162</v>
      </c>
      <c r="C20" s="232" t="s">
        <v>168</v>
      </c>
      <c r="D20" s="233" t="s">
        <v>159</v>
      </c>
      <c r="E20" s="234" t="s">
        <v>169</v>
      </c>
      <c r="F20" s="235" t="s">
        <v>146</v>
      </c>
      <c r="G20" s="249" t="s">
        <v>1079</v>
      </c>
      <c r="H20" s="62"/>
      <c r="I20" s="62"/>
      <c r="J20" s="80"/>
      <c r="K20" s="80"/>
      <c r="L20" s="23"/>
      <c r="M20" s="24"/>
      <c r="N20" s="230" t="s">
        <v>1633</v>
      </c>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row>
    <row r="21" spans="1:41" s="27" customFormat="1" ht="243" customHeight="1" x14ac:dyDescent="0.4">
      <c r="A21" s="37"/>
      <c r="B21" s="37"/>
      <c r="C21" s="37"/>
      <c r="D21" s="37"/>
      <c r="E21" s="37"/>
      <c r="F21" s="37"/>
      <c r="G21" s="37"/>
      <c r="H21" s="37"/>
      <c r="I21" s="37"/>
      <c r="J21" s="37"/>
      <c r="K21" s="37"/>
      <c r="L21" s="37"/>
      <c r="M21" s="37"/>
      <c r="N21" s="37"/>
      <c r="O21" s="37"/>
      <c r="P21" s="37"/>
      <c r="Q21" s="37"/>
    </row>
    <row r="22" spans="1:41" s="27" customFormat="1" ht="283.5" customHeight="1" x14ac:dyDescent="0.4">
      <c r="A22" s="37"/>
      <c r="B22" s="37"/>
      <c r="C22" s="37"/>
      <c r="D22" s="37"/>
      <c r="E22" s="37"/>
      <c r="F22" s="37"/>
      <c r="G22" s="37"/>
      <c r="H22" s="37"/>
      <c r="I22" s="37"/>
      <c r="J22" s="37"/>
      <c r="K22" s="37"/>
      <c r="L22" s="37"/>
      <c r="M22" s="37"/>
      <c r="N22" s="37"/>
      <c r="O22" s="37"/>
      <c r="P22" s="37"/>
      <c r="Q22" s="37"/>
    </row>
    <row r="23" spans="1:41" s="27" customFormat="1" ht="240" customHeight="1" x14ac:dyDescent="0.4">
      <c r="A23" s="37"/>
      <c r="B23" s="37"/>
      <c r="C23" s="37"/>
      <c r="D23" s="37"/>
      <c r="E23" s="37"/>
      <c r="F23" s="37"/>
      <c r="G23" s="37"/>
      <c r="H23" s="37"/>
      <c r="I23" s="37"/>
      <c r="J23" s="37"/>
      <c r="K23" s="37"/>
      <c r="L23" s="37"/>
      <c r="M23" s="37"/>
      <c r="N23" s="37"/>
      <c r="O23" s="37"/>
      <c r="P23" s="37"/>
      <c r="Q23" s="37"/>
    </row>
    <row r="24" spans="1:41" s="27" customFormat="1" ht="237" customHeight="1" x14ac:dyDescent="0.4">
      <c r="A24" s="37"/>
      <c r="B24" s="37"/>
      <c r="C24" s="37"/>
      <c r="D24" s="37"/>
      <c r="E24" s="37"/>
      <c r="F24" s="37"/>
      <c r="G24" s="37"/>
      <c r="H24" s="37"/>
      <c r="I24" s="37"/>
      <c r="J24" s="37"/>
      <c r="K24" s="37"/>
      <c r="L24" s="37"/>
      <c r="M24" s="37"/>
      <c r="N24" s="37"/>
      <c r="O24" s="37"/>
      <c r="P24" s="37"/>
      <c r="Q24" s="37"/>
    </row>
    <row r="25" spans="1:41" s="1" customFormat="1" ht="237.75" customHeight="1" x14ac:dyDescent="0.4">
      <c r="A25" s="37"/>
      <c r="B25" s="37"/>
      <c r="C25" s="37"/>
      <c r="D25" s="37"/>
      <c r="E25" s="37"/>
      <c r="F25" s="37"/>
      <c r="G25" s="37"/>
      <c r="H25" s="37"/>
      <c r="I25" s="37"/>
      <c r="J25" s="37"/>
      <c r="K25" s="37"/>
      <c r="L25" s="37"/>
      <c r="M25" s="37"/>
      <c r="N25" s="37"/>
      <c r="O25" s="37"/>
      <c r="P25" s="37"/>
      <c r="Q25" s="37"/>
    </row>
    <row r="26" spans="1:41" s="1" customFormat="1" ht="237.75" customHeight="1" x14ac:dyDescent="0.4">
      <c r="A26" s="37"/>
      <c r="B26" s="37"/>
      <c r="C26" s="37"/>
      <c r="D26" s="37"/>
      <c r="E26" s="37"/>
      <c r="F26" s="37"/>
      <c r="G26" s="37"/>
      <c r="H26" s="37"/>
      <c r="I26" s="37"/>
      <c r="J26" s="37"/>
      <c r="K26" s="37"/>
      <c r="L26" s="37"/>
      <c r="M26" s="37"/>
      <c r="N26" s="37"/>
      <c r="O26" s="37"/>
      <c r="P26" s="37"/>
      <c r="Q26" s="37"/>
    </row>
    <row r="27" spans="1:41" s="27" customFormat="1" ht="249" customHeight="1" x14ac:dyDescent="0.4">
      <c r="A27" s="37"/>
      <c r="B27" s="37"/>
      <c r="C27" s="37"/>
      <c r="D27" s="37"/>
      <c r="E27" s="37"/>
      <c r="F27" s="37"/>
      <c r="G27" s="37"/>
      <c r="H27" s="37"/>
      <c r="I27" s="37"/>
      <c r="J27" s="37"/>
      <c r="K27" s="37"/>
      <c r="L27" s="37"/>
      <c r="M27" s="37"/>
      <c r="N27" s="37"/>
      <c r="O27" s="37"/>
      <c r="P27" s="37"/>
      <c r="Q27" s="37"/>
    </row>
    <row r="28" spans="1:41" s="28" customFormat="1" ht="236.25" customHeight="1" x14ac:dyDescent="0.4">
      <c r="A28" s="37"/>
      <c r="B28" s="37"/>
      <c r="C28" s="37"/>
      <c r="D28" s="37"/>
      <c r="E28" s="37"/>
      <c r="F28" s="37"/>
      <c r="G28" s="37"/>
      <c r="H28" s="37"/>
      <c r="I28" s="37"/>
      <c r="J28" s="37"/>
      <c r="K28" s="37"/>
      <c r="L28" s="37"/>
      <c r="M28" s="37"/>
      <c r="N28" s="37"/>
      <c r="O28" s="37"/>
      <c r="P28" s="37"/>
      <c r="Q28" s="37"/>
    </row>
    <row r="29" spans="1:41" s="27" customFormat="1" ht="237" customHeight="1" x14ac:dyDescent="0.4">
      <c r="A29" s="37"/>
      <c r="B29" s="37"/>
      <c r="C29" s="37"/>
      <c r="D29" s="37"/>
      <c r="E29" s="37"/>
      <c r="F29" s="37"/>
      <c r="G29" s="37"/>
      <c r="H29" s="37"/>
      <c r="I29" s="37"/>
      <c r="J29" s="37"/>
      <c r="K29" s="37"/>
      <c r="L29" s="37"/>
      <c r="M29" s="37"/>
      <c r="N29" s="37"/>
      <c r="O29" s="37"/>
      <c r="P29" s="37"/>
      <c r="Q29" s="37"/>
    </row>
    <row r="30" spans="1:41" s="27" customFormat="1" ht="250.5" customHeight="1" x14ac:dyDescent="0.4">
      <c r="A30" s="37"/>
      <c r="B30" s="37"/>
      <c r="C30" s="37"/>
      <c r="D30" s="37"/>
      <c r="E30" s="37"/>
      <c r="F30" s="37"/>
      <c r="G30" s="37"/>
      <c r="H30" s="37"/>
      <c r="I30" s="37"/>
      <c r="J30" s="37"/>
      <c r="K30" s="37"/>
      <c r="L30" s="37"/>
      <c r="M30" s="37"/>
      <c r="N30" s="37"/>
      <c r="O30" s="37"/>
      <c r="P30" s="37"/>
      <c r="Q30" s="37"/>
    </row>
    <row r="31" spans="1:41" s="27" customFormat="1" ht="238.5" customHeight="1" x14ac:dyDescent="0.4">
      <c r="A31" s="37"/>
      <c r="B31" s="37"/>
      <c r="C31" s="37"/>
      <c r="D31" s="37"/>
      <c r="E31" s="37"/>
      <c r="F31" s="37"/>
      <c r="G31" s="37"/>
      <c r="H31" s="37"/>
      <c r="I31" s="37"/>
      <c r="J31" s="37"/>
      <c r="K31" s="37"/>
      <c r="L31" s="37"/>
      <c r="M31" s="37"/>
      <c r="N31" s="37"/>
      <c r="O31" s="37"/>
      <c r="P31" s="37"/>
      <c r="Q31" s="37"/>
    </row>
    <row r="32" spans="1:41" s="27" customFormat="1" ht="237.75" customHeight="1" x14ac:dyDescent="0.4">
      <c r="A32" s="37"/>
      <c r="B32" s="37"/>
      <c r="C32" s="37"/>
      <c r="D32" s="37"/>
      <c r="E32" s="37"/>
      <c r="F32" s="37"/>
      <c r="G32" s="37"/>
      <c r="H32" s="37"/>
      <c r="I32" s="37"/>
      <c r="J32" s="37"/>
      <c r="K32" s="37"/>
      <c r="L32" s="37"/>
      <c r="M32" s="37"/>
      <c r="N32" s="37"/>
      <c r="O32" s="37"/>
      <c r="P32" s="37"/>
      <c r="Q32" s="37"/>
    </row>
    <row r="33" spans="1:17" s="27" customFormat="1" ht="240.75" customHeight="1" x14ac:dyDescent="0.4">
      <c r="A33" s="37"/>
      <c r="B33" s="37"/>
      <c r="C33" s="37"/>
      <c r="D33" s="37"/>
      <c r="E33" s="37"/>
      <c r="F33" s="37"/>
      <c r="G33" s="37"/>
      <c r="H33" s="37"/>
      <c r="I33" s="37"/>
      <c r="J33" s="37"/>
      <c r="K33" s="37"/>
      <c r="L33" s="37"/>
      <c r="M33" s="37"/>
      <c r="N33" s="37"/>
      <c r="O33" s="37"/>
      <c r="P33" s="37"/>
      <c r="Q33" s="37"/>
    </row>
    <row r="34" spans="1:17" s="27" customFormat="1" ht="243" customHeight="1" x14ac:dyDescent="0.4">
      <c r="A34" s="37"/>
      <c r="B34" s="37"/>
      <c r="C34" s="37"/>
      <c r="D34" s="37"/>
      <c r="E34" s="37"/>
      <c r="F34" s="37"/>
      <c r="G34" s="37"/>
      <c r="H34" s="37"/>
      <c r="I34" s="37"/>
      <c r="J34" s="37"/>
      <c r="K34" s="37"/>
      <c r="L34" s="37"/>
      <c r="M34" s="37"/>
      <c r="N34" s="37"/>
      <c r="O34" s="37"/>
      <c r="P34" s="37"/>
      <c r="Q34" s="37"/>
    </row>
    <row r="35" spans="1:17" s="27" customFormat="1" ht="237.75" customHeight="1" x14ac:dyDescent="0.4">
      <c r="A35" s="37"/>
      <c r="B35" s="37"/>
      <c r="C35" s="37"/>
      <c r="D35" s="37"/>
      <c r="E35" s="37"/>
      <c r="F35" s="37"/>
      <c r="G35" s="37"/>
      <c r="H35" s="37"/>
      <c r="I35" s="37"/>
      <c r="J35" s="37"/>
      <c r="K35" s="37"/>
      <c r="L35" s="37"/>
      <c r="M35" s="37"/>
      <c r="N35" s="37"/>
      <c r="O35" s="37"/>
      <c r="P35" s="37"/>
      <c r="Q35" s="37"/>
    </row>
    <row r="36" spans="1:17" s="27" customFormat="1" ht="237.75" customHeight="1" x14ac:dyDescent="0.4">
      <c r="A36" s="37"/>
      <c r="B36" s="37"/>
      <c r="C36" s="37"/>
      <c r="D36" s="37"/>
      <c r="E36" s="37"/>
      <c r="F36" s="37"/>
      <c r="G36" s="37"/>
      <c r="H36" s="37"/>
      <c r="I36" s="37"/>
      <c r="J36" s="37"/>
      <c r="K36" s="37"/>
      <c r="L36" s="37"/>
      <c r="M36" s="37"/>
      <c r="N36" s="37"/>
      <c r="O36" s="37"/>
      <c r="P36" s="37"/>
      <c r="Q36" s="37"/>
    </row>
    <row r="37" spans="1:17" s="27" customFormat="1" ht="237.75" customHeight="1" x14ac:dyDescent="0.4">
      <c r="A37" s="37"/>
      <c r="B37" s="37"/>
      <c r="C37" s="37"/>
      <c r="D37" s="37"/>
      <c r="E37" s="37"/>
      <c r="F37" s="37"/>
      <c r="G37" s="37"/>
      <c r="H37" s="37"/>
      <c r="I37" s="37"/>
      <c r="J37" s="37"/>
      <c r="K37" s="37"/>
      <c r="L37" s="37"/>
      <c r="M37" s="37"/>
      <c r="N37" s="37"/>
      <c r="O37" s="37"/>
      <c r="P37" s="37"/>
      <c r="Q37" s="37"/>
    </row>
    <row r="38" spans="1:17" s="27" customFormat="1" ht="243.75" customHeight="1" x14ac:dyDescent="0.4">
      <c r="A38" s="37"/>
      <c r="B38" s="37"/>
      <c r="C38" s="37"/>
      <c r="D38" s="37"/>
      <c r="E38" s="37"/>
      <c r="F38" s="37"/>
      <c r="G38" s="37"/>
      <c r="H38" s="37"/>
      <c r="I38" s="37"/>
      <c r="J38" s="37"/>
      <c r="K38" s="37"/>
      <c r="L38" s="37"/>
      <c r="M38" s="37"/>
      <c r="N38" s="37"/>
      <c r="O38" s="37"/>
      <c r="P38" s="37"/>
      <c r="Q38" s="37"/>
    </row>
    <row r="39" spans="1:17" s="1" customFormat="1" ht="237.75" customHeight="1" x14ac:dyDescent="0.4">
      <c r="A39" s="37"/>
      <c r="B39" s="37"/>
      <c r="C39" s="37"/>
      <c r="D39" s="37"/>
      <c r="E39" s="37"/>
      <c r="F39" s="37"/>
      <c r="G39" s="37"/>
      <c r="H39" s="37"/>
      <c r="I39" s="37"/>
      <c r="J39" s="37"/>
      <c r="K39" s="37"/>
      <c r="L39" s="37"/>
      <c r="M39" s="37"/>
      <c r="N39" s="37"/>
      <c r="O39" s="37"/>
      <c r="P39" s="37"/>
      <c r="Q39" s="37"/>
    </row>
    <row r="40" spans="1:17" s="27" customFormat="1" ht="236.25" customHeight="1" x14ac:dyDescent="0.4">
      <c r="A40" s="37"/>
      <c r="B40" s="37"/>
      <c r="C40" s="37"/>
      <c r="D40" s="37"/>
      <c r="E40" s="37"/>
      <c r="F40" s="37"/>
      <c r="G40" s="37"/>
      <c r="H40" s="37"/>
      <c r="I40" s="37"/>
      <c r="J40" s="37"/>
      <c r="K40" s="37"/>
      <c r="L40" s="37"/>
      <c r="M40" s="37"/>
      <c r="N40" s="37"/>
      <c r="O40" s="37"/>
      <c r="P40" s="37"/>
      <c r="Q40" s="37"/>
    </row>
    <row r="41" spans="1:17" s="27" customFormat="1" ht="239.25" customHeight="1" x14ac:dyDescent="0.4">
      <c r="A41" s="37"/>
      <c r="B41" s="37"/>
      <c r="C41" s="37"/>
      <c r="D41" s="37"/>
      <c r="E41" s="37"/>
      <c r="F41" s="37"/>
      <c r="G41" s="37"/>
      <c r="H41" s="37"/>
      <c r="I41" s="37"/>
      <c r="J41" s="37"/>
      <c r="K41" s="37"/>
      <c r="L41" s="37"/>
      <c r="M41" s="37"/>
      <c r="N41" s="37"/>
      <c r="O41" s="37"/>
      <c r="P41" s="37"/>
      <c r="Q41" s="37"/>
    </row>
    <row r="42" spans="1:17" s="27" customFormat="1" ht="241.5" customHeight="1" x14ac:dyDescent="0.4">
      <c r="A42" s="37"/>
      <c r="B42" s="37"/>
      <c r="C42" s="37"/>
      <c r="D42" s="37"/>
      <c r="E42" s="37"/>
      <c r="F42" s="37"/>
      <c r="G42" s="37"/>
      <c r="H42" s="37"/>
      <c r="I42" s="37"/>
      <c r="J42" s="37"/>
      <c r="K42" s="37"/>
      <c r="L42" s="37"/>
      <c r="M42" s="37"/>
      <c r="N42" s="37"/>
      <c r="O42" s="37"/>
      <c r="P42" s="37"/>
      <c r="Q42" s="37"/>
    </row>
    <row r="43" spans="1:17" s="28" customFormat="1" ht="237.75" customHeight="1" x14ac:dyDescent="0.4">
      <c r="A43" s="37"/>
      <c r="B43" s="37"/>
      <c r="C43" s="37"/>
      <c r="D43" s="37"/>
      <c r="E43" s="37"/>
      <c r="F43" s="37"/>
      <c r="G43" s="37"/>
      <c r="H43" s="37"/>
      <c r="I43" s="37"/>
      <c r="J43" s="37"/>
      <c r="K43" s="37"/>
      <c r="L43" s="37"/>
      <c r="M43" s="37"/>
      <c r="N43" s="37"/>
      <c r="O43" s="37"/>
      <c r="P43" s="37"/>
      <c r="Q43" s="37"/>
    </row>
    <row r="44" spans="1:17" s="27" customFormat="1" ht="238.5" customHeight="1" x14ac:dyDescent="0.4">
      <c r="A44" s="37"/>
      <c r="B44" s="37"/>
      <c r="C44" s="37"/>
      <c r="D44" s="37"/>
      <c r="E44" s="37"/>
      <c r="F44" s="37"/>
      <c r="G44" s="37"/>
      <c r="H44" s="37"/>
      <c r="I44" s="37"/>
      <c r="J44" s="37"/>
      <c r="K44" s="37"/>
      <c r="L44" s="37"/>
      <c r="M44" s="37"/>
      <c r="N44" s="37"/>
      <c r="O44" s="37"/>
      <c r="P44" s="37"/>
      <c r="Q44" s="37"/>
    </row>
    <row r="45" spans="1:17" s="27" customFormat="1" ht="248.25" customHeight="1" x14ac:dyDescent="0.4">
      <c r="A45" s="37"/>
      <c r="B45" s="37"/>
      <c r="C45" s="37"/>
      <c r="D45" s="37"/>
      <c r="E45" s="37"/>
      <c r="F45" s="37"/>
      <c r="G45" s="37"/>
      <c r="H45" s="37"/>
      <c r="I45" s="37"/>
      <c r="J45" s="37"/>
      <c r="K45" s="37"/>
      <c r="L45" s="37"/>
      <c r="M45" s="37"/>
      <c r="N45" s="37"/>
      <c r="O45" s="37"/>
      <c r="P45" s="37"/>
      <c r="Q45" s="37"/>
    </row>
    <row r="46" spans="1:17" s="31" customFormat="1" ht="237" customHeight="1" x14ac:dyDescent="0.4">
      <c r="A46" s="37"/>
      <c r="B46" s="37"/>
      <c r="C46" s="37"/>
      <c r="D46" s="37"/>
      <c r="E46" s="37"/>
      <c r="F46" s="37"/>
      <c r="G46" s="37"/>
      <c r="H46" s="37"/>
      <c r="I46" s="37"/>
      <c r="J46" s="37"/>
      <c r="K46" s="37"/>
      <c r="L46" s="37"/>
      <c r="M46" s="37"/>
      <c r="N46" s="37"/>
      <c r="O46" s="37"/>
      <c r="P46" s="37"/>
      <c r="Q46" s="37"/>
    </row>
    <row r="47" spans="1:17" s="27" customFormat="1" ht="237.75" customHeight="1" x14ac:dyDescent="0.4">
      <c r="A47" s="37"/>
      <c r="B47" s="37"/>
      <c r="C47" s="37"/>
      <c r="D47" s="37"/>
      <c r="E47" s="37"/>
      <c r="F47" s="37"/>
      <c r="G47" s="37"/>
      <c r="H47" s="37"/>
      <c r="I47" s="37"/>
      <c r="J47" s="37"/>
      <c r="K47" s="37"/>
      <c r="L47" s="37"/>
      <c r="M47" s="37"/>
      <c r="N47" s="37"/>
      <c r="O47" s="37"/>
      <c r="P47" s="37"/>
      <c r="Q47" s="37"/>
    </row>
    <row r="48" spans="1:17" s="30" customFormat="1" ht="240.75" customHeight="1" x14ac:dyDescent="0.4">
      <c r="A48" s="37"/>
      <c r="B48" s="37"/>
      <c r="C48" s="37"/>
      <c r="D48" s="37"/>
      <c r="E48" s="37"/>
      <c r="F48" s="37"/>
      <c r="G48" s="37"/>
      <c r="H48" s="37"/>
      <c r="I48" s="37"/>
      <c r="J48" s="37"/>
      <c r="K48" s="37"/>
      <c r="L48" s="37"/>
      <c r="M48" s="37"/>
      <c r="N48" s="37"/>
      <c r="O48" s="37"/>
      <c r="P48" s="37"/>
      <c r="Q48" s="37"/>
    </row>
    <row r="49" spans="1:17" s="27" customFormat="1" ht="249.75" customHeight="1" x14ac:dyDescent="0.4">
      <c r="A49" s="37"/>
      <c r="B49" s="37"/>
      <c r="C49" s="37"/>
      <c r="D49" s="37"/>
      <c r="E49" s="37"/>
      <c r="F49" s="37"/>
      <c r="G49" s="37"/>
      <c r="H49" s="37"/>
      <c r="I49" s="37"/>
      <c r="J49" s="37"/>
      <c r="K49" s="37"/>
      <c r="L49" s="37"/>
      <c r="M49" s="37"/>
      <c r="N49" s="37"/>
      <c r="O49" s="37"/>
      <c r="P49" s="37"/>
      <c r="Q49" s="37"/>
    </row>
    <row r="50" spans="1:17" s="27" customFormat="1" ht="238.5" customHeight="1" x14ac:dyDescent="0.4">
      <c r="A50" s="37"/>
      <c r="B50" s="37"/>
      <c r="C50" s="37"/>
      <c r="D50" s="37"/>
      <c r="E50" s="37"/>
      <c r="F50" s="37"/>
      <c r="G50" s="37"/>
      <c r="H50" s="37"/>
      <c r="I50" s="37"/>
      <c r="J50" s="37"/>
      <c r="K50" s="37"/>
      <c r="L50" s="37"/>
      <c r="M50" s="37"/>
      <c r="N50" s="37"/>
      <c r="O50" s="37"/>
      <c r="P50" s="37"/>
      <c r="Q50" s="37"/>
    </row>
    <row r="51" spans="1:17" s="27" customFormat="1" ht="237.75" customHeight="1" x14ac:dyDescent="0.4">
      <c r="A51" s="37"/>
      <c r="B51" s="37"/>
      <c r="C51" s="37"/>
      <c r="D51" s="37"/>
      <c r="E51" s="37"/>
      <c r="F51" s="37"/>
      <c r="G51" s="37"/>
      <c r="H51" s="37"/>
      <c r="I51" s="37"/>
      <c r="J51" s="37"/>
      <c r="K51" s="37"/>
      <c r="L51" s="37"/>
      <c r="M51" s="37"/>
      <c r="N51" s="37"/>
      <c r="O51" s="37"/>
      <c r="P51" s="37"/>
      <c r="Q51" s="37"/>
    </row>
    <row r="52" spans="1:17" s="27" customFormat="1" ht="252.75" customHeight="1" x14ac:dyDescent="0.4">
      <c r="A52" s="37"/>
      <c r="B52" s="37"/>
      <c r="C52" s="37"/>
      <c r="D52" s="37"/>
      <c r="E52" s="37"/>
      <c r="F52" s="37"/>
      <c r="G52" s="37"/>
      <c r="H52" s="37"/>
      <c r="I52" s="37"/>
      <c r="J52" s="37"/>
      <c r="K52" s="37"/>
      <c r="L52" s="37"/>
      <c r="M52" s="37"/>
      <c r="N52" s="37"/>
      <c r="O52" s="37"/>
      <c r="P52" s="37"/>
      <c r="Q52" s="37"/>
    </row>
    <row r="53" spans="1:17" s="27" customFormat="1" ht="267.75" customHeight="1" x14ac:dyDescent="0.4">
      <c r="A53" s="37"/>
      <c r="B53" s="37"/>
      <c r="C53" s="37"/>
      <c r="D53" s="37"/>
      <c r="E53" s="37"/>
      <c r="F53" s="37"/>
      <c r="G53" s="37"/>
      <c r="H53" s="37"/>
      <c r="I53" s="37"/>
      <c r="J53" s="37"/>
      <c r="K53" s="37"/>
      <c r="L53" s="37"/>
      <c r="M53" s="37"/>
      <c r="N53" s="37"/>
      <c r="O53" s="37"/>
      <c r="P53" s="37"/>
      <c r="Q53" s="37"/>
    </row>
    <row r="54" spans="1:17" s="27" customFormat="1" ht="237.75" customHeight="1" x14ac:dyDescent="0.4">
      <c r="A54" s="37"/>
      <c r="B54" s="37"/>
      <c r="C54" s="37"/>
      <c r="D54" s="37"/>
      <c r="E54" s="37"/>
      <c r="F54" s="37"/>
      <c r="G54" s="37"/>
      <c r="H54" s="37"/>
      <c r="I54" s="37"/>
      <c r="J54" s="37"/>
      <c r="K54" s="37"/>
      <c r="L54" s="37"/>
      <c r="M54" s="37"/>
      <c r="N54" s="37"/>
      <c r="O54" s="37"/>
      <c r="P54" s="37"/>
      <c r="Q54" s="37"/>
    </row>
    <row r="55" spans="1:17" s="27" customFormat="1" ht="254.25" customHeight="1" x14ac:dyDescent="0.4">
      <c r="A55" s="37"/>
      <c r="B55" s="37"/>
      <c r="C55" s="37"/>
      <c r="D55" s="37"/>
      <c r="E55" s="37"/>
      <c r="F55" s="37"/>
      <c r="G55" s="37"/>
      <c r="H55" s="37"/>
      <c r="I55" s="37"/>
      <c r="J55" s="37"/>
      <c r="K55" s="37"/>
      <c r="L55" s="37"/>
      <c r="M55" s="37"/>
      <c r="N55" s="37"/>
      <c r="O55" s="37"/>
      <c r="P55" s="37"/>
      <c r="Q55" s="37"/>
    </row>
    <row r="56" spans="1:17" s="27" customFormat="1" ht="237" customHeight="1" x14ac:dyDescent="0.4">
      <c r="A56" s="37"/>
      <c r="B56" s="37"/>
      <c r="C56" s="37"/>
      <c r="D56" s="37"/>
      <c r="E56" s="37"/>
      <c r="F56" s="37"/>
      <c r="G56" s="37"/>
      <c r="H56" s="37"/>
      <c r="I56" s="37"/>
      <c r="J56" s="37"/>
      <c r="K56" s="37"/>
      <c r="L56" s="37"/>
      <c r="M56" s="37"/>
      <c r="N56" s="37"/>
      <c r="O56" s="37"/>
      <c r="P56" s="37"/>
      <c r="Q56" s="37"/>
    </row>
    <row r="57" spans="1:17" s="27" customFormat="1" ht="286.5" customHeight="1" x14ac:dyDescent="0.4">
      <c r="A57" s="37"/>
      <c r="B57" s="37"/>
      <c r="C57" s="37"/>
      <c r="D57" s="37"/>
      <c r="E57" s="37"/>
      <c r="F57" s="37"/>
      <c r="G57" s="37"/>
      <c r="H57" s="37"/>
      <c r="I57" s="37"/>
      <c r="J57" s="37"/>
      <c r="K57" s="37"/>
      <c r="L57" s="37"/>
      <c r="M57" s="37"/>
      <c r="N57" s="37"/>
      <c r="O57" s="37"/>
      <c r="P57" s="37"/>
      <c r="Q57" s="37"/>
    </row>
    <row r="58" spans="1:17" s="27" customFormat="1" ht="238.5" customHeight="1" x14ac:dyDescent="0.4">
      <c r="A58" s="37"/>
      <c r="B58" s="37"/>
      <c r="C58" s="37"/>
      <c r="D58" s="37"/>
      <c r="E58" s="37"/>
      <c r="F58" s="37"/>
      <c r="G58" s="37"/>
      <c r="H58" s="37"/>
      <c r="I58" s="37"/>
      <c r="J58" s="37"/>
      <c r="K58" s="37"/>
      <c r="L58" s="37"/>
      <c r="M58" s="37"/>
      <c r="N58" s="37"/>
      <c r="O58" s="37"/>
      <c r="P58" s="37"/>
      <c r="Q58" s="37"/>
    </row>
    <row r="59" spans="1:17" s="27" customFormat="1" ht="236.25" customHeight="1" x14ac:dyDescent="0.4">
      <c r="A59" s="37"/>
      <c r="B59" s="37"/>
      <c r="C59" s="37"/>
      <c r="D59" s="37"/>
      <c r="E59" s="37"/>
      <c r="F59" s="37"/>
      <c r="G59" s="37"/>
      <c r="H59" s="37"/>
      <c r="I59" s="37"/>
      <c r="J59" s="37"/>
      <c r="K59" s="37"/>
      <c r="L59" s="37"/>
      <c r="M59" s="37"/>
      <c r="N59" s="37"/>
      <c r="O59" s="37"/>
      <c r="P59" s="37"/>
      <c r="Q59" s="37"/>
    </row>
    <row r="60" spans="1:17" s="1" customFormat="1" ht="253.5" customHeight="1" x14ac:dyDescent="0.4">
      <c r="A60" s="37"/>
      <c r="B60" s="37"/>
      <c r="C60" s="37"/>
      <c r="D60" s="37"/>
      <c r="E60" s="37"/>
      <c r="F60" s="37"/>
      <c r="G60" s="37"/>
      <c r="H60" s="37"/>
      <c r="I60" s="37"/>
      <c r="J60" s="37"/>
      <c r="K60" s="37"/>
      <c r="L60" s="37"/>
      <c r="M60" s="37"/>
      <c r="N60" s="37"/>
      <c r="O60" s="37"/>
      <c r="P60" s="37"/>
      <c r="Q60" s="37"/>
    </row>
    <row r="61" spans="1:17" s="28" customFormat="1" ht="239.25" customHeight="1" x14ac:dyDescent="0.4">
      <c r="A61" s="37"/>
      <c r="B61" s="37"/>
      <c r="C61" s="37"/>
      <c r="D61" s="37"/>
      <c r="E61" s="37"/>
      <c r="F61" s="37"/>
      <c r="G61" s="37"/>
      <c r="H61" s="37"/>
      <c r="I61" s="37"/>
      <c r="J61" s="37"/>
      <c r="K61" s="37"/>
      <c r="L61" s="37"/>
      <c r="M61" s="37"/>
      <c r="N61" s="37"/>
      <c r="O61" s="37"/>
      <c r="P61" s="37"/>
      <c r="Q61" s="37"/>
    </row>
    <row r="62" spans="1:17" s="27" customFormat="1" ht="237.75" customHeight="1" x14ac:dyDescent="0.4">
      <c r="A62" s="37"/>
      <c r="B62" s="37"/>
      <c r="C62" s="37"/>
      <c r="D62" s="37"/>
      <c r="E62" s="37"/>
      <c r="F62" s="37"/>
      <c r="G62" s="37"/>
      <c r="H62" s="37"/>
      <c r="I62" s="37"/>
      <c r="J62" s="37"/>
      <c r="K62" s="37"/>
      <c r="L62" s="37"/>
      <c r="M62" s="37"/>
      <c r="N62" s="37"/>
      <c r="O62" s="37"/>
      <c r="P62" s="37"/>
      <c r="Q62" s="37"/>
    </row>
    <row r="63" spans="1:17" s="27" customFormat="1" ht="238.5" customHeight="1" x14ac:dyDescent="0.4">
      <c r="A63" s="37"/>
      <c r="B63" s="37"/>
      <c r="C63" s="37"/>
      <c r="D63" s="37"/>
      <c r="E63" s="37"/>
      <c r="F63" s="37"/>
      <c r="G63" s="37"/>
      <c r="H63" s="37"/>
      <c r="I63" s="37"/>
      <c r="J63" s="37"/>
      <c r="K63" s="37"/>
      <c r="L63" s="37"/>
      <c r="M63" s="37"/>
      <c r="N63" s="37"/>
      <c r="O63" s="37"/>
      <c r="P63" s="37"/>
      <c r="Q63" s="37"/>
    </row>
    <row r="64" spans="1:17" s="30" customFormat="1" ht="236.25" customHeight="1" x14ac:dyDescent="0.4">
      <c r="A64" s="37"/>
      <c r="B64" s="37"/>
      <c r="C64" s="37"/>
      <c r="D64" s="37"/>
      <c r="E64" s="37"/>
      <c r="F64" s="37"/>
      <c r="G64" s="37"/>
      <c r="H64" s="37"/>
      <c r="I64" s="37"/>
      <c r="J64" s="37"/>
      <c r="K64" s="37"/>
      <c r="L64" s="37"/>
      <c r="M64" s="37"/>
      <c r="N64" s="37"/>
      <c r="O64" s="37"/>
      <c r="P64" s="37"/>
      <c r="Q64" s="37"/>
    </row>
    <row r="65" spans="1:41" s="27" customFormat="1" ht="222" customHeight="1" x14ac:dyDescent="0.4">
      <c r="A65" s="37"/>
      <c r="B65" s="37"/>
      <c r="C65" s="37"/>
      <c r="D65" s="37"/>
      <c r="E65" s="37"/>
      <c r="F65" s="37"/>
      <c r="G65" s="37"/>
      <c r="H65" s="37"/>
      <c r="I65" s="37"/>
      <c r="J65" s="37"/>
      <c r="K65" s="37"/>
      <c r="L65" s="37"/>
      <c r="M65" s="37"/>
      <c r="N65" s="37"/>
      <c r="O65" s="37"/>
      <c r="P65" s="37"/>
      <c r="Q65" s="37"/>
    </row>
    <row r="66" spans="1:41" s="30" customFormat="1" ht="225" customHeight="1" x14ac:dyDescent="0.4">
      <c r="A66" s="37"/>
      <c r="B66" s="37"/>
      <c r="C66" s="37"/>
      <c r="D66" s="37"/>
      <c r="E66" s="37"/>
      <c r="F66" s="37"/>
      <c r="G66" s="37"/>
      <c r="H66" s="37"/>
      <c r="I66" s="37"/>
      <c r="J66" s="37"/>
      <c r="K66" s="37"/>
      <c r="L66" s="37"/>
      <c r="M66" s="37"/>
      <c r="N66" s="37"/>
      <c r="O66" s="37"/>
      <c r="P66" s="37"/>
      <c r="Q66" s="37"/>
    </row>
    <row r="67" spans="1:41" s="1" customFormat="1" ht="222.75" customHeight="1" x14ac:dyDescent="0.4">
      <c r="A67" s="37"/>
      <c r="B67" s="37"/>
      <c r="C67" s="37"/>
      <c r="D67" s="37"/>
      <c r="E67" s="37"/>
      <c r="F67" s="37"/>
      <c r="G67" s="37"/>
      <c r="H67" s="37"/>
      <c r="I67" s="37"/>
      <c r="J67" s="37"/>
      <c r="K67" s="37"/>
      <c r="L67" s="37"/>
      <c r="M67" s="37"/>
      <c r="N67" s="37"/>
      <c r="O67" s="37"/>
      <c r="P67" s="37"/>
      <c r="Q67" s="37"/>
    </row>
    <row r="68" spans="1:41" s="30" customFormat="1" ht="222" customHeight="1" x14ac:dyDescent="0.4">
      <c r="A68" s="37"/>
      <c r="B68" s="37"/>
      <c r="C68" s="37"/>
      <c r="D68" s="37"/>
      <c r="E68" s="37"/>
      <c r="F68" s="37"/>
      <c r="G68" s="37"/>
      <c r="H68" s="37"/>
      <c r="I68" s="37"/>
      <c r="J68" s="37"/>
      <c r="K68" s="37"/>
      <c r="L68" s="37"/>
      <c r="M68" s="37"/>
      <c r="N68" s="37"/>
      <c r="O68" s="37"/>
      <c r="P68" s="37"/>
      <c r="Q68" s="37"/>
    </row>
    <row r="69" spans="1:41" s="28" customFormat="1" ht="18" x14ac:dyDescent="0.4">
      <c r="A69" s="37"/>
      <c r="B69" s="37"/>
      <c r="C69" s="37"/>
      <c r="D69" s="37"/>
      <c r="E69" s="37"/>
      <c r="F69" s="37"/>
      <c r="G69" s="37"/>
      <c r="H69" s="37"/>
      <c r="I69" s="37"/>
      <c r="J69" s="37"/>
      <c r="K69" s="37"/>
      <c r="L69" s="37"/>
      <c r="M69" s="37"/>
      <c r="N69" s="37"/>
      <c r="O69" s="37"/>
      <c r="P69" s="37"/>
      <c r="Q69" s="37"/>
    </row>
    <row r="70" spans="1:41" s="30" customFormat="1" ht="252" customHeight="1" x14ac:dyDescent="0.4">
      <c r="A70" s="37"/>
      <c r="B70" s="37"/>
      <c r="C70" s="37"/>
      <c r="D70" s="37"/>
      <c r="E70" s="37"/>
      <c r="F70" s="37"/>
      <c r="G70" s="37"/>
      <c r="H70" s="37"/>
      <c r="I70" s="37"/>
      <c r="J70" s="37"/>
      <c r="K70" s="37"/>
      <c r="L70" s="37"/>
      <c r="M70" s="37"/>
      <c r="N70" s="37"/>
      <c r="O70" s="37"/>
      <c r="P70" s="37"/>
      <c r="Q70" s="37"/>
    </row>
    <row r="71" spans="1:41" s="28" customFormat="1" ht="190.5" customHeight="1" x14ac:dyDescent="0.4">
      <c r="A71" s="37"/>
      <c r="B71" s="37"/>
      <c r="C71" s="37"/>
      <c r="D71" s="37"/>
      <c r="E71" s="37"/>
      <c r="F71" s="37"/>
      <c r="G71" s="37"/>
      <c r="H71" s="37"/>
      <c r="I71" s="37"/>
      <c r="J71" s="37"/>
      <c r="K71" s="37"/>
      <c r="L71" s="37"/>
      <c r="M71" s="37"/>
      <c r="N71" s="37"/>
      <c r="O71" s="37"/>
      <c r="P71" s="37"/>
      <c r="Q71" s="37"/>
    </row>
    <row r="72" spans="1:41" s="29" customFormat="1" ht="255" customHeight="1" x14ac:dyDescent="0.35">
      <c r="A72" s="16"/>
      <c r="B72" s="16"/>
      <c r="C72" s="16"/>
      <c r="D72" s="16"/>
      <c r="E72" s="16"/>
      <c r="F72" s="16"/>
      <c r="G72" s="16"/>
      <c r="H72" s="16"/>
      <c r="I72" s="16"/>
      <c r="J72" s="16"/>
      <c r="K72" s="16"/>
      <c r="L72" s="16"/>
      <c r="M72" s="16"/>
      <c r="N72" s="16"/>
      <c r="O72" s="16"/>
      <c r="P72" s="16"/>
      <c r="Q72" s="16"/>
    </row>
    <row r="73" spans="1:41" s="29" customFormat="1" ht="268.5" customHeight="1" x14ac:dyDescent="0.35">
      <c r="A73" s="16"/>
      <c r="B73" s="16"/>
      <c r="C73" s="16"/>
      <c r="D73" s="16"/>
      <c r="E73" s="16"/>
      <c r="F73" s="16"/>
      <c r="G73" s="16"/>
      <c r="H73" s="16"/>
      <c r="I73" s="16"/>
      <c r="J73" s="16"/>
      <c r="K73" s="16"/>
      <c r="L73" s="16"/>
      <c r="M73" s="16"/>
      <c r="N73" s="16"/>
      <c r="O73" s="16"/>
      <c r="P73" s="16"/>
      <c r="Q73" s="16"/>
    </row>
    <row r="74" spans="1:41" s="8" customFormat="1" ht="18" x14ac:dyDescent="0.4">
      <c r="A74" s="37"/>
      <c r="B74" s="37"/>
      <c r="C74" s="37"/>
      <c r="D74" s="37"/>
      <c r="E74" s="37"/>
      <c r="F74" s="37"/>
      <c r="G74" s="37"/>
      <c r="H74" s="37"/>
      <c r="I74" s="37"/>
      <c r="J74" s="37"/>
      <c r="K74" s="37"/>
      <c r="L74" s="37"/>
      <c r="M74" s="37"/>
      <c r="N74" s="37"/>
      <c r="O74" s="37"/>
      <c r="P74" s="37"/>
      <c r="Q74" s="37"/>
    </row>
    <row r="75" spans="1:41" s="26" customFormat="1" ht="220.5" customHeight="1" x14ac:dyDescent="0.35">
      <c r="A75" s="16"/>
      <c r="B75" s="16"/>
      <c r="C75" s="16"/>
      <c r="D75" s="16"/>
      <c r="E75" s="16"/>
      <c r="F75" s="16"/>
      <c r="G75" s="16"/>
      <c r="H75" s="16"/>
      <c r="I75" s="16"/>
      <c r="J75" s="16"/>
      <c r="K75" s="16"/>
      <c r="L75" s="16"/>
      <c r="M75" s="16"/>
      <c r="N75" s="16"/>
      <c r="O75" s="16"/>
      <c r="P75" s="16"/>
      <c r="Q75" s="16"/>
    </row>
    <row r="76" spans="1:41" s="27" customFormat="1" ht="284.25" customHeight="1" x14ac:dyDescent="0.4">
      <c r="A76" s="37"/>
      <c r="B76" s="37"/>
      <c r="C76" s="37"/>
      <c r="D76" s="37"/>
      <c r="E76" s="37"/>
      <c r="F76" s="37"/>
      <c r="G76" s="37"/>
      <c r="H76" s="37"/>
      <c r="I76" s="37"/>
      <c r="J76" s="37"/>
      <c r="K76" s="37"/>
      <c r="L76" s="37"/>
      <c r="M76" s="37"/>
      <c r="N76" s="37"/>
      <c r="O76" s="37"/>
      <c r="P76" s="37"/>
      <c r="Q76" s="37"/>
    </row>
    <row r="77" spans="1:41" s="27" customFormat="1" ht="238.5" customHeight="1" x14ac:dyDescent="0.4">
      <c r="A77" s="37"/>
      <c r="B77" s="37"/>
      <c r="C77" s="37"/>
      <c r="D77" s="37"/>
      <c r="E77" s="37"/>
      <c r="F77" s="37"/>
      <c r="G77" s="37"/>
      <c r="H77" s="37"/>
      <c r="I77" s="37"/>
      <c r="J77" s="37"/>
      <c r="K77" s="37"/>
      <c r="L77" s="37"/>
      <c r="M77" s="37"/>
      <c r="N77" s="37"/>
      <c r="O77" s="37"/>
      <c r="P77" s="37"/>
      <c r="Q77" s="37"/>
    </row>
    <row r="78" spans="1:41" s="27" customFormat="1" ht="237" customHeight="1" x14ac:dyDescent="0.4">
      <c r="A78" s="37"/>
      <c r="B78" s="37"/>
      <c r="C78" s="37"/>
      <c r="D78" s="37"/>
      <c r="E78" s="37"/>
      <c r="F78" s="37"/>
      <c r="G78" s="37"/>
      <c r="H78" s="37"/>
      <c r="I78" s="37"/>
      <c r="J78" s="37"/>
      <c r="K78" s="37"/>
      <c r="L78" s="37"/>
      <c r="M78" s="37"/>
      <c r="N78" s="37"/>
      <c r="O78" s="37"/>
      <c r="P78" s="37"/>
      <c r="Q78" s="37"/>
    </row>
    <row r="79" spans="1:41" ht="252.75" customHeight="1" x14ac:dyDescent="0.35">
      <c r="A79" s="16"/>
      <c r="B79" s="16"/>
      <c r="C79" s="16"/>
      <c r="D79" s="16"/>
      <c r="E79" s="16"/>
      <c r="F79" s="16"/>
      <c r="G79" s="16"/>
      <c r="H79" s="16"/>
      <c r="I79" s="16"/>
      <c r="J79" s="16"/>
      <c r="K79" s="16"/>
      <c r="L79" s="16"/>
      <c r="M79" s="16"/>
      <c r="N79" s="16"/>
      <c r="O79" s="16"/>
      <c r="P79" s="16"/>
      <c r="Q79" s="16"/>
    </row>
    <row r="80" spans="1:41" ht="17.25" customHeight="1" x14ac:dyDescent="0.4">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 x14ac:dyDescent="0.4">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 x14ac:dyDescent="0.4">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 x14ac:dyDescent="0.4">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 x14ac:dyDescent="0.4">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 x14ac:dyDescent="0.4">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 x14ac:dyDescent="0.4">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 x14ac:dyDescent="0.4">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 x14ac:dyDescent="0.4">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 x14ac:dyDescent="0.4">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 x14ac:dyDescent="0.4">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 x14ac:dyDescent="0.4">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 x14ac:dyDescent="0.4">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 x14ac:dyDescent="0.4">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 x14ac:dyDescent="0.4">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 x14ac:dyDescent="0.4">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 x14ac:dyDescent="0.4">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 x14ac:dyDescent="0.4">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 x14ac:dyDescent="0.4">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 x14ac:dyDescent="0.4">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 x14ac:dyDescent="0.4">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 x14ac:dyDescent="0.4">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 x14ac:dyDescent="0.4">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 x14ac:dyDescent="0.4">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 x14ac:dyDescent="0.4">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 x14ac:dyDescent="0.4">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 x14ac:dyDescent="0.4">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 x14ac:dyDescent="0.4">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 x14ac:dyDescent="0.4">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 x14ac:dyDescent="0.4">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 x14ac:dyDescent="0.4">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 x14ac:dyDescent="0.4">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 x14ac:dyDescent="0.4">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 x14ac:dyDescent="0.4">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 x14ac:dyDescent="0.4">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 x14ac:dyDescent="0.4">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 x14ac:dyDescent="0.4">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 x14ac:dyDescent="0.4">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 x14ac:dyDescent="0.4">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 x14ac:dyDescent="0.4">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 x14ac:dyDescent="0.4">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 x14ac:dyDescent="0.4">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 x14ac:dyDescent="0.4">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 x14ac:dyDescent="0.4">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 x14ac:dyDescent="0.4">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 x14ac:dyDescent="0.4">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 x14ac:dyDescent="0.4">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 x14ac:dyDescent="0.4">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 x14ac:dyDescent="0.4">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 x14ac:dyDescent="0.4">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 x14ac:dyDescent="0.4">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 x14ac:dyDescent="0.4">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 x14ac:dyDescent="0.4">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 x14ac:dyDescent="0.4">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 x14ac:dyDescent="0.4">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 x14ac:dyDescent="0.4">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 x14ac:dyDescent="0.4">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 x14ac:dyDescent="0.4">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 x14ac:dyDescent="0.4">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 x14ac:dyDescent="0.4">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 x14ac:dyDescent="0.4">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 x14ac:dyDescent="0.4">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 x14ac:dyDescent="0.4">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 x14ac:dyDescent="0.4">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 x14ac:dyDescent="0.4">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 x14ac:dyDescent="0.4">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 x14ac:dyDescent="0.4">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 x14ac:dyDescent="0.4">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 x14ac:dyDescent="0.4">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 x14ac:dyDescent="0.4">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 x14ac:dyDescent="0.4">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 x14ac:dyDescent="0.4">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 x14ac:dyDescent="0.4">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 x14ac:dyDescent="0.4">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 x14ac:dyDescent="0.4">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 x14ac:dyDescent="0.4">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 x14ac:dyDescent="0.4">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 x14ac:dyDescent="0.4">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 x14ac:dyDescent="0.4">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 x14ac:dyDescent="0.4">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 x14ac:dyDescent="0.4">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 x14ac:dyDescent="0.4">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 x14ac:dyDescent="0.4">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 x14ac:dyDescent="0.4">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 x14ac:dyDescent="0.4">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 x14ac:dyDescent="0.4">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 x14ac:dyDescent="0.4">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 x14ac:dyDescent="0.4">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 x14ac:dyDescent="0.4">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 x14ac:dyDescent="0.4">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 x14ac:dyDescent="0.4">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 x14ac:dyDescent="0.4">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 x14ac:dyDescent="0.4">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 x14ac:dyDescent="0.4">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 x14ac:dyDescent="0.4">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 x14ac:dyDescent="0.4">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 x14ac:dyDescent="0.4">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 x14ac:dyDescent="0.4">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 x14ac:dyDescent="0.4">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 x14ac:dyDescent="0.4">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 x14ac:dyDescent="0.4">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 x14ac:dyDescent="0.4">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 x14ac:dyDescent="0.4">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 x14ac:dyDescent="0.4">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 x14ac:dyDescent="0.4">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 x14ac:dyDescent="0.4">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 x14ac:dyDescent="0.4">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 x14ac:dyDescent="0.4">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 x14ac:dyDescent="0.4">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 x14ac:dyDescent="0.4">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 x14ac:dyDescent="0.4">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 x14ac:dyDescent="0.4">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 x14ac:dyDescent="0.4">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 x14ac:dyDescent="0.4">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 x14ac:dyDescent="0.4">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 x14ac:dyDescent="0.4">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 x14ac:dyDescent="0.4">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 x14ac:dyDescent="0.4">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 x14ac:dyDescent="0.4">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 x14ac:dyDescent="0.4">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 x14ac:dyDescent="0.4">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 x14ac:dyDescent="0.4">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 x14ac:dyDescent="0.4">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 x14ac:dyDescent="0.4">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 x14ac:dyDescent="0.4">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 x14ac:dyDescent="0.4">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 x14ac:dyDescent="0.4">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 x14ac:dyDescent="0.4">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 x14ac:dyDescent="0.4">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 x14ac:dyDescent="0.4">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 x14ac:dyDescent="0.4">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 x14ac:dyDescent="0.4">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 x14ac:dyDescent="0.4">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 x14ac:dyDescent="0.4">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 x14ac:dyDescent="0.4">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 x14ac:dyDescent="0.4">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 x14ac:dyDescent="0.4">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 x14ac:dyDescent="0.4">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 x14ac:dyDescent="0.4">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 x14ac:dyDescent="0.4">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 x14ac:dyDescent="0.4">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 x14ac:dyDescent="0.4">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 x14ac:dyDescent="0.4">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 x14ac:dyDescent="0.4">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 x14ac:dyDescent="0.4">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 x14ac:dyDescent="0.4">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 x14ac:dyDescent="0.4">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 x14ac:dyDescent="0.4">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 x14ac:dyDescent="0.4">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 x14ac:dyDescent="0.4">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 x14ac:dyDescent="0.4">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 x14ac:dyDescent="0.4">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 x14ac:dyDescent="0.4">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 x14ac:dyDescent="0.4">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 x14ac:dyDescent="0.4">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 x14ac:dyDescent="0.4">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 x14ac:dyDescent="0.4">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 x14ac:dyDescent="0.4">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 x14ac:dyDescent="0.4">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 x14ac:dyDescent="0.4">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 x14ac:dyDescent="0.4">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 x14ac:dyDescent="0.4">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 x14ac:dyDescent="0.4">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 x14ac:dyDescent="0.4">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 x14ac:dyDescent="0.4">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 x14ac:dyDescent="0.4">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 x14ac:dyDescent="0.4">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 x14ac:dyDescent="0.4">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 x14ac:dyDescent="0.4">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 x14ac:dyDescent="0.4">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 x14ac:dyDescent="0.4">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 x14ac:dyDescent="0.4">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 x14ac:dyDescent="0.4">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 x14ac:dyDescent="0.4">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 x14ac:dyDescent="0.4">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 x14ac:dyDescent="0.4">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 x14ac:dyDescent="0.4">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 x14ac:dyDescent="0.4">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 x14ac:dyDescent="0.4">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 x14ac:dyDescent="0.4">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 x14ac:dyDescent="0.4">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 x14ac:dyDescent="0.4">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 x14ac:dyDescent="0.4">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 x14ac:dyDescent="0.4">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 x14ac:dyDescent="0.4">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 x14ac:dyDescent="0.4">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 x14ac:dyDescent="0.4">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 x14ac:dyDescent="0.4">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 x14ac:dyDescent="0.4">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 x14ac:dyDescent="0.4">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 x14ac:dyDescent="0.4">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 x14ac:dyDescent="0.4">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 x14ac:dyDescent="0.4">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 x14ac:dyDescent="0.4">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 x14ac:dyDescent="0.4">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 x14ac:dyDescent="0.4">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 x14ac:dyDescent="0.4">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 x14ac:dyDescent="0.4">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 x14ac:dyDescent="0.4">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 x14ac:dyDescent="0.4">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 x14ac:dyDescent="0.4">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 x14ac:dyDescent="0.4">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 x14ac:dyDescent="0.4">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 x14ac:dyDescent="0.4">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 x14ac:dyDescent="0.4">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 x14ac:dyDescent="0.4">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 x14ac:dyDescent="0.4">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 x14ac:dyDescent="0.4">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 x14ac:dyDescent="0.4">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 x14ac:dyDescent="0.4">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 x14ac:dyDescent="0.4">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 x14ac:dyDescent="0.4">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 x14ac:dyDescent="0.4">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 x14ac:dyDescent="0.4">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 x14ac:dyDescent="0.4">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 x14ac:dyDescent="0.4">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 x14ac:dyDescent="0.4">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 x14ac:dyDescent="0.4">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 x14ac:dyDescent="0.4">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 x14ac:dyDescent="0.4">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 x14ac:dyDescent="0.4">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 x14ac:dyDescent="0.4">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 x14ac:dyDescent="0.4">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 x14ac:dyDescent="0.4">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 x14ac:dyDescent="0.4">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 x14ac:dyDescent="0.4">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 x14ac:dyDescent="0.4">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 x14ac:dyDescent="0.4">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 x14ac:dyDescent="0.4">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 x14ac:dyDescent="0.4">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 x14ac:dyDescent="0.4">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 x14ac:dyDescent="0.4">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 x14ac:dyDescent="0.4">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 x14ac:dyDescent="0.4">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 x14ac:dyDescent="0.4">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 x14ac:dyDescent="0.4">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 x14ac:dyDescent="0.4">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 x14ac:dyDescent="0.4">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 x14ac:dyDescent="0.4">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 x14ac:dyDescent="0.4">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 x14ac:dyDescent="0.4">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 x14ac:dyDescent="0.4">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 x14ac:dyDescent="0.4">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 x14ac:dyDescent="0.4">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 x14ac:dyDescent="0.4">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 x14ac:dyDescent="0.4">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 x14ac:dyDescent="0.4">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 x14ac:dyDescent="0.4">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 x14ac:dyDescent="0.4">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 x14ac:dyDescent="0.4">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 x14ac:dyDescent="0.4">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 x14ac:dyDescent="0.4">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 x14ac:dyDescent="0.4">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 x14ac:dyDescent="0.4">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 x14ac:dyDescent="0.4">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 x14ac:dyDescent="0.4">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 x14ac:dyDescent="0.4">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 x14ac:dyDescent="0.4">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 x14ac:dyDescent="0.4">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 x14ac:dyDescent="0.4">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 x14ac:dyDescent="0.4">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 x14ac:dyDescent="0.4">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 x14ac:dyDescent="0.4">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 x14ac:dyDescent="0.4">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 x14ac:dyDescent="0.4">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 x14ac:dyDescent="0.4">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 x14ac:dyDescent="0.4">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 x14ac:dyDescent="0.4">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 x14ac:dyDescent="0.4">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 x14ac:dyDescent="0.4">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 x14ac:dyDescent="0.4">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 x14ac:dyDescent="0.4">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 x14ac:dyDescent="0.4">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 x14ac:dyDescent="0.4">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 x14ac:dyDescent="0.4">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 x14ac:dyDescent="0.4">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 x14ac:dyDescent="0.4">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 x14ac:dyDescent="0.4">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 x14ac:dyDescent="0.4">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 x14ac:dyDescent="0.4">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 x14ac:dyDescent="0.4">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 x14ac:dyDescent="0.4">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 x14ac:dyDescent="0.4">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 x14ac:dyDescent="0.4">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 x14ac:dyDescent="0.4">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 x14ac:dyDescent="0.4">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 x14ac:dyDescent="0.4">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 x14ac:dyDescent="0.4">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 x14ac:dyDescent="0.4">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 x14ac:dyDescent="0.4">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 x14ac:dyDescent="0.4">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 x14ac:dyDescent="0.4">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 x14ac:dyDescent="0.4">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 x14ac:dyDescent="0.4">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 x14ac:dyDescent="0.4">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 x14ac:dyDescent="0.4">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 x14ac:dyDescent="0.4">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 x14ac:dyDescent="0.4">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 x14ac:dyDescent="0.4">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 x14ac:dyDescent="0.4">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 x14ac:dyDescent="0.4">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 x14ac:dyDescent="0.4">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 x14ac:dyDescent="0.4">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 x14ac:dyDescent="0.4">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 x14ac:dyDescent="0.4">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 x14ac:dyDescent="0.4">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 x14ac:dyDescent="0.4">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 x14ac:dyDescent="0.4">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 x14ac:dyDescent="0.4">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 x14ac:dyDescent="0.4">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 x14ac:dyDescent="0.4">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 x14ac:dyDescent="0.4">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 x14ac:dyDescent="0.4">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 x14ac:dyDescent="0.4">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 x14ac:dyDescent="0.4">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 x14ac:dyDescent="0.4">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 x14ac:dyDescent="0.4">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 x14ac:dyDescent="0.4">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 x14ac:dyDescent="0.4">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 x14ac:dyDescent="0.4">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 x14ac:dyDescent="0.4">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 x14ac:dyDescent="0.4">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 x14ac:dyDescent="0.4">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 x14ac:dyDescent="0.4">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 x14ac:dyDescent="0.4">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 x14ac:dyDescent="0.4">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 x14ac:dyDescent="0.4">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 x14ac:dyDescent="0.4">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 x14ac:dyDescent="0.4">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 x14ac:dyDescent="0.4">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 x14ac:dyDescent="0.4">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 x14ac:dyDescent="0.4">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 x14ac:dyDescent="0.4">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 x14ac:dyDescent="0.4">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 x14ac:dyDescent="0.4">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 x14ac:dyDescent="0.4">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 x14ac:dyDescent="0.4">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 x14ac:dyDescent="0.4">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 x14ac:dyDescent="0.4">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 x14ac:dyDescent="0.4">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 x14ac:dyDescent="0.4">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 x14ac:dyDescent="0.4">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 x14ac:dyDescent="0.4">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 x14ac:dyDescent="0.4">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 x14ac:dyDescent="0.4">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 x14ac:dyDescent="0.4">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 x14ac:dyDescent="0.4">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 x14ac:dyDescent="0.4">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 x14ac:dyDescent="0.4">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 x14ac:dyDescent="0.4">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 x14ac:dyDescent="0.4">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 x14ac:dyDescent="0.4">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 x14ac:dyDescent="0.4">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 x14ac:dyDescent="0.4">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 x14ac:dyDescent="0.4">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 x14ac:dyDescent="0.4">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 x14ac:dyDescent="0.4">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 x14ac:dyDescent="0.4">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 x14ac:dyDescent="0.4">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 x14ac:dyDescent="0.4">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 x14ac:dyDescent="0.4">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 x14ac:dyDescent="0.4">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 x14ac:dyDescent="0.4">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 x14ac:dyDescent="0.4">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 x14ac:dyDescent="0.4">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 x14ac:dyDescent="0.4">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 x14ac:dyDescent="0.4">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 x14ac:dyDescent="0.4">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 x14ac:dyDescent="0.4">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 x14ac:dyDescent="0.4">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 x14ac:dyDescent="0.4">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 x14ac:dyDescent="0.4">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 x14ac:dyDescent="0.4">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 x14ac:dyDescent="0.4">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 x14ac:dyDescent="0.4">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 x14ac:dyDescent="0.4">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 x14ac:dyDescent="0.4">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 x14ac:dyDescent="0.4">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 x14ac:dyDescent="0.4">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 x14ac:dyDescent="0.4">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 x14ac:dyDescent="0.4">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 x14ac:dyDescent="0.4">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 x14ac:dyDescent="0.4">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 x14ac:dyDescent="0.4">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 x14ac:dyDescent="0.4">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 x14ac:dyDescent="0.4">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 x14ac:dyDescent="0.4">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 x14ac:dyDescent="0.4">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 x14ac:dyDescent="0.4">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 x14ac:dyDescent="0.4">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 x14ac:dyDescent="0.4">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 x14ac:dyDescent="0.4">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 x14ac:dyDescent="0.4">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 x14ac:dyDescent="0.4">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 x14ac:dyDescent="0.4">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 x14ac:dyDescent="0.4">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 x14ac:dyDescent="0.4">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 x14ac:dyDescent="0.4">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 x14ac:dyDescent="0.4">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 x14ac:dyDescent="0.4">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 x14ac:dyDescent="0.4">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 x14ac:dyDescent="0.4">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 x14ac:dyDescent="0.4">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 x14ac:dyDescent="0.4">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 x14ac:dyDescent="0.4">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 x14ac:dyDescent="0.4">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 x14ac:dyDescent="0.4">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 x14ac:dyDescent="0.4">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 x14ac:dyDescent="0.4">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 x14ac:dyDescent="0.4">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 x14ac:dyDescent="0.4">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 x14ac:dyDescent="0.4">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 x14ac:dyDescent="0.4">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 x14ac:dyDescent="0.4">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 x14ac:dyDescent="0.4">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 x14ac:dyDescent="0.4">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 x14ac:dyDescent="0.4">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 x14ac:dyDescent="0.4">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 x14ac:dyDescent="0.4">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 x14ac:dyDescent="0.4">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 x14ac:dyDescent="0.4">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 x14ac:dyDescent="0.4">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 x14ac:dyDescent="0.4">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 x14ac:dyDescent="0.4">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 x14ac:dyDescent="0.4">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 x14ac:dyDescent="0.4">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 x14ac:dyDescent="0.4">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 x14ac:dyDescent="0.4">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 x14ac:dyDescent="0.4">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 x14ac:dyDescent="0.4">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 x14ac:dyDescent="0.4">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 x14ac:dyDescent="0.4">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 x14ac:dyDescent="0.4">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 x14ac:dyDescent="0.4">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 x14ac:dyDescent="0.4">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 x14ac:dyDescent="0.4">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 x14ac:dyDescent="0.4">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 x14ac:dyDescent="0.4">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 x14ac:dyDescent="0.4">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 x14ac:dyDescent="0.4">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 x14ac:dyDescent="0.4">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 x14ac:dyDescent="0.4">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 x14ac:dyDescent="0.4">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 x14ac:dyDescent="0.4">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 x14ac:dyDescent="0.4">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 x14ac:dyDescent="0.4">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 x14ac:dyDescent="0.4">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70866141732283472" right="0.19685039370078741" top="1.1811023622047245" bottom="0.3937007874015748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230"/>
  <sheetViews>
    <sheetView view="pageBreakPreview" zoomScale="70" zoomScaleNormal="100" zoomScaleSheetLayoutView="70" workbookViewId="0">
      <pane xSplit="4" ySplit="7" topLeftCell="E8" activePane="bottomRight" state="frozen"/>
      <selection pane="topRight" activeCell="E1" sqref="E1"/>
      <selection pane="bottomLeft" activeCell="A8" sqref="A8"/>
      <selection pane="bottomRight" activeCell="D6" sqref="D6"/>
    </sheetView>
  </sheetViews>
  <sheetFormatPr defaultRowHeight="17.5" x14ac:dyDescent="0.35"/>
  <cols>
    <col min="1" max="1" width="5.54296875" style="101" customWidth="1"/>
    <col min="2" max="2" width="22.26953125" style="137" customWidth="1"/>
    <col min="3" max="4" width="36.1796875" style="101" customWidth="1"/>
    <col min="5" max="5" width="20.81640625" style="101" customWidth="1"/>
    <col min="6" max="6" width="31.453125" style="101" customWidth="1"/>
    <col min="7" max="7" width="24.81640625" style="101" customWidth="1"/>
    <col min="8" max="8" width="20.1796875" style="145" customWidth="1"/>
    <col min="9" max="9" width="25.81640625" style="145" customWidth="1"/>
    <col min="10" max="10" width="18.26953125" style="142" customWidth="1"/>
    <col min="11" max="11" width="17.1796875" style="101" customWidth="1"/>
    <col min="12" max="12" width="18" style="101" customWidth="1"/>
    <col min="13" max="13" width="36" style="101" customWidth="1"/>
    <col min="14" max="14" width="9.1796875" style="101"/>
    <col min="15" max="15" width="26.26953125" style="101" bestFit="1" customWidth="1"/>
    <col min="16" max="16" width="15.453125" style="101" bestFit="1" customWidth="1"/>
    <col min="17" max="17" width="13.26953125" style="101" customWidth="1"/>
    <col min="18" max="256" width="9.1796875" style="101"/>
    <col min="257" max="257" width="6.54296875" style="101" customWidth="1"/>
    <col min="258" max="258" width="22.26953125" style="101" customWidth="1"/>
    <col min="259" max="259" width="36.1796875" style="101" customWidth="1"/>
    <col min="260" max="260" width="43.26953125" style="101" customWidth="1"/>
    <col min="261" max="261" width="14.453125" style="101" customWidth="1"/>
    <col min="262" max="262" width="17.54296875" style="101" customWidth="1"/>
    <col min="263" max="263" width="15.1796875" style="101" customWidth="1"/>
    <col min="264" max="264" width="20.1796875" style="101" customWidth="1"/>
    <col min="265" max="265" width="59.7265625" style="101" customWidth="1"/>
    <col min="266" max="266" width="33.7265625" style="101" customWidth="1"/>
    <col min="267" max="267" width="17.1796875" style="101" customWidth="1"/>
    <col min="268" max="268" width="18" style="101" customWidth="1"/>
    <col min="269" max="512" width="9.1796875" style="101"/>
    <col min="513" max="513" width="6.54296875" style="101" customWidth="1"/>
    <col min="514" max="514" width="22.26953125" style="101" customWidth="1"/>
    <col min="515" max="515" width="36.1796875" style="101" customWidth="1"/>
    <col min="516" max="516" width="43.26953125" style="101" customWidth="1"/>
    <col min="517" max="517" width="14.453125" style="101" customWidth="1"/>
    <col min="518" max="518" width="17.54296875" style="101" customWidth="1"/>
    <col min="519" max="519" width="15.1796875" style="101" customWidth="1"/>
    <col min="520" max="520" width="20.1796875" style="101" customWidth="1"/>
    <col min="521" max="521" width="59.7265625" style="101" customWidth="1"/>
    <col min="522" max="522" width="33.7265625" style="101" customWidth="1"/>
    <col min="523" max="523" width="17.1796875" style="101" customWidth="1"/>
    <col min="524" max="524" width="18" style="101" customWidth="1"/>
    <col min="525" max="768" width="9.1796875" style="101"/>
    <col min="769" max="769" width="6.54296875" style="101" customWidth="1"/>
    <col min="770" max="770" width="22.26953125" style="101" customWidth="1"/>
    <col min="771" max="771" width="36.1796875" style="101" customWidth="1"/>
    <col min="772" max="772" width="43.26953125" style="101" customWidth="1"/>
    <col min="773" max="773" width="14.453125" style="101" customWidth="1"/>
    <col min="774" max="774" width="17.54296875" style="101" customWidth="1"/>
    <col min="775" max="775" width="15.1796875" style="101" customWidth="1"/>
    <col min="776" max="776" width="20.1796875" style="101" customWidth="1"/>
    <col min="777" max="777" width="59.7265625" style="101" customWidth="1"/>
    <col min="778" max="778" width="33.7265625" style="101" customWidth="1"/>
    <col min="779" max="779" width="17.1796875" style="101" customWidth="1"/>
    <col min="780" max="780" width="18" style="101" customWidth="1"/>
    <col min="781" max="1024" width="9.1796875" style="101"/>
    <col min="1025" max="1025" width="6.54296875" style="101" customWidth="1"/>
    <col min="1026" max="1026" width="22.26953125" style="101" customWidth="1"/>
    <col min="1027" max="1027" width="36.1796875" style="101" customWidth="1"/>
    <col min="1028" max="1028" width="43.26953125" style="101" customWidth="1"/>
    <col min="1029" max="1029" width="14.453125" style="101" customWidth="1"/>
    <col min="1030" max="1030" width="17.54296875" style="101" customWidth="1"/>
    <col min="1031" max="1031" width="15.1796875" style="101" customWidth="1"/>
    <col min="1032" max="1032" width="20.1796875" style="101" customWidth="1"/>
    <col min="1033" max="1033" width="59.7265625" style="101" customWidth="1"/>
    <col min="1034" max="1034" width="33.7265625" style="101" customWidth="1"/>
    <col min="1035" max="1035" width="17.1796875" style="101" customWidth="1"/>
    <col min="1036" max="1036" width="18" style="101" customWidth="1"/>
    <col min="1037" max="1280" width="9.1796875" style="101"/>
    <col min="1281" max="1281" width="6.54296875" style="101" customWidth="1"/>
    <col min="1282" max="1282" width="22.26953125" style="101" customWidth="1"/>
    <col min="1283" max="1283" width="36.1796875" style="101" customWidth="1"/>
    <col min="1284" max="1284" width="43.26953125" style="101" customWidth="1"/>
    <col min="1285" max="1285" width="14.453125" style="101" customWidth="1"/>
    <col min="1286" max="1286" width="17.54296875" style="101" customWidth="1"/>
    <col min="1287" max="1287" width="15.1796875" style="101" customWidth="1"/>
    <col min="1288" max="1288" width="20.1796875" style="101" customWidth="1"/>
    <col min="1289" max="1289" width="59.7265625" style="101" customWidth="1"/>
    <col min="1290" max="1290" width="33.7265625" style="101" customWidth="1"/>
    <col min="1291" max="1291" width="17.1796875" style="101" customWidth="1"/>
    <col min="1292" max="1292" width="18" style="101" customWidth="1"/>
    <col min="1293" max="1536" width="9.1796875" style="101"/>
    <col min="1537" max="1537" width="6.54296875" style="101" customWidth="1"/>
    <col min="1538" max="1538" width="22.26953125" style="101" customWidth="1"/>
    <col min="1539" max="1539" width="36.1796875" style="101" customWidth="1"/>
    <col min="1540" max="1540" width="43.26953125" style="101" customWidth="1"/>
    <col min="1541" max="1541" width="14.453125" style="101" customWidth="1"/>
    <col min="1542" max="1542" width="17.54296875" style="101" customWidth="1"/>
    <col min="1543" max="1543" width="15.1796875" style="101" customWidth="1"/>
    <col min="1544" max="1544" width="20.1796875" style="101" customWidth="1"/>
    <col min="1545" max="1545" width="59.7265625" style="101" customWidth="1"/>
    <col min="1546" max="1546" width="33.7265625" style="101" customWidth="1"/>
    <col min="1547" max="1547" width="17.1796875" style="101" customWidth="1"/>
    <col min="1548" max="1548" width="18" style="101" customWidth="1"/>
    <col min="1549" max="1792" width="9.1796875" style="101"/>
    <col min="1793" max="1793" width="6.54296875" style="101" customWidth="1"/>
    <col min="1794" max="1794" width="22.26953125" style="101" customWidth="1"/>
    <col min="1795" max="1795" width="36.1796875" style="101" customWidth="1"/>
    <col min="1796" max="1796" width="43.26953125" style="101" customWidth="1"/>
    <col min="1797" max="1797" width="14.453125" style="101" customWidth="1"/>
    <col min="1798" max="1798" width="17.54296875" style="101" customWidth="1"/>
    <col min="1799" max="1799" width="15.1796875" style="101" customWidth="1"/>
    <col min="1800" max="1800" width="20.1796875" style="101" customWidth="1"/>
    <col min="1801" max="1801" width="59.7265625" style="101" customWidth="1"/>
    <col min="1802" max="1802" width="33.7265625" style="101" customWidth="1"/>
    <col min="1803" max="1803" width="17.1796875" style="101" customWidth="1"/>
    <col min="1804" max="1804" width="18" style="101" customWidth="1"/>
    <col min="1805" max="2048" width="9.1796875" style="101"/>
    <col min="2049" max="2049" width="6.54296875" style="101" customWidth="1"/>
    <col min="2050" max="2050" width="22.26953125" style="101" customWidth="1"/>
    <col min="2051" max="2051" width="36.1796875" style="101" customWidth="1"/>
    <col min="2052" max="2052" width="43.26953125" style="101" customWidth="1"/>
    <col min="2053" max="2053" width="14.453125" style="101" customWidth="1"/>
    <col min="2054" max="2054" width="17.54296875" style="101" customWidth="1"/>
    <col min="2055" max="2055" width="15.1796875" style="101" customWidth="1"/>
    <col min="2056" max="2056" width="20.1796875" style="101" customWidth="1"/>
    <col min="2057" max="2057" width="59.7265625" style="101" customWidth="1"/>
    <col min="2058" max="2058" width="33.7265625" style="101" customWidth="1"/>
    <col min="2059" max="2059" width="17.1796875" style="101" customWidth="1"/>
    <col min="2060" max="2060" width="18" style="101" customWidth="1"/>
    <col min="2061" max="2304" width="9.1796875" style="101"/>
    <col min="2305" max="2305" width="6.54296875" style="101" customWidth="1"/>
    <col min="2306" max="2306" width="22.26953125" style="101" customWidth="1"/>
    <col min="2307" max="2307" width="36.1796875" style="101" customWidth="1"/>
    <col min="2308" max="2308" width="43.26953125" style="101" customWidth="1"/>
    <col min="2309" max="2309" width="14.453125" style="101" customWidth="1"/>
    <col min="2310" max="2310" width="17.54296875" style="101" customWidth="1"/>
    <col min="2311" max="2311" width="15.1796875" style="101" customWidth="1"/>
    <col min="2312" max="2312" width="20.1796875" style="101" customWidth="1"/>
    <col min="2313" max="2313" width="59.7265625" style="101" customWidth="1"/>
    <col min="2314" max="2314" width="33.7265625" style="101" customWidth="1"/>
    <col min="2315" max="2315" width="17.1796875" style="101" customWidth="1"/>
    <col min="2316" max="2316" width="18" style="101" customWidth="1"/>
    <col min="2317" max="2560" width="9.1796875" style="101"/>
    <col min="2561" max="2561" width="6.54296875" style="101" customWidth="1"/>
    <col min="2562" max="2562" width="22.26953125" style="101" customWidth="1"/>
    <col min="2563" max="2563" width="36.1796875" style="101" customWidth="1"/>
    <col min="2564" max="2564" width="43.26953125" style="101" customWidth="1"/>
    <col min="2565" max="2565" width="14.453125" style="101" customWidth="1"/>
    <col min="2566" max="2566" width="17.54296875" style="101" customWidth="1"/>
    <col min="2567" max="2567" width="15.1796875" style="101" customWidth="1"/>
    <col min="2568" max="2568" width="20.1796875" style="101" customWidth="1"/>
    <col min="2569" max="2569" width="59.7265625" style="101" customWidth="1"/>
    <col min="2570" max="2570" width="33.7265625" style="101" customWidth="1"/>
    <col min="2571" max="2571" width="17.1796875" style="101" customWidth="1"/>
    <col min="2572" max="2572" width="18" style="101" customWidth="1"/>
    <col min="2573" max="2816" width="9.1796875" style="101"/>
    <col min="2817" max="2817" width="6.54296875" style="101" customWidth="1"/>
    <col min="2818" max="2818" width="22.26953125" style="101" customWidth="1"/>
    <col min="2819" max="2819" width="36.1796875" style="101" customWidth="1"/>
    <col min="2820" max="2820" width="43.26953125" style="101" customWidth="1"/>
    <col min="2821" max="2821" width="14.453125" style="101" customWidth="1"/>
    <col min="2822" max="2822" width="17.54296875" style="101" customWidth="1"/>
    <col min="2823" max="2823" width="15.1796875" style="101" customWidth="1"/>
    <col min="2824" max="2824" width="20.1796875" style="101" customWidth="1"/>
    <col min="2825" max="2825" width="59.7265625" style="101" customWidth="1"/>
    <col min="2826" max="2826" width="33.7265625" style="101" customWidth="1"/>
    <col min="2827" max="2827" width="17.1796875" style="101" customWidth="1"/>
    <col min="2828" max="2828" width="18" style="101" customWidth="1"/>
    <col min="2829" max="3072" width="9.1796875" style="101"/>
    <col min="3073" max="3073" width="6.54296875" style="101" customWidth="1"/>
    <col min="3074" max="3074" width="22.26953125" style="101" customWidth="1"/>
    <col min="3075" max="3075" width="36.1796875" style="101" customWidth="1"/>
    <col min="3076" max="3076" width="43.26953125" style="101" customWidth="1"/>
    <col min="3077" max="3077" width="14.453125" style="101" customWidth="1"/>
    <col min="3078" max="3078" width="17.54296875" style="101" customWidth="1"/>
    <col min="3079" max="3079" width="15.1796875" style="101" customWidth="1"/>
    <col min="3080" max="3080" width="20.1796875" style="101" customWidth="1"/>
    <col min="3081" max="3081" width="59.7265625" style="101" customWidth="1"/>
    <col min="3082" max="3082" width="33.7265625" style="101" customWidth="1"/>
    <col min="3083" max="3083" width="17.1796875" style="101" customWidth="1"/>
    <col min="3084" max="3084" width="18" style="101" customWidth="1"/>
    <col min="3085" max="3328" width="9.1796875" style="101"/>
    <col min="3329" max="3329" width="6.54296875" style="101" customWidth="1"/>
    <col min="3330" max="3330" width="22.26953125" style="101" customWidth="1"/>
    <col min="3331" max="3331" width="36.1796875" style="101" customWidth="1"/>
    <col min="3332" max="3332" width="43.26953125" style="101" customWidth="1"/>
    <col min="3333" max="3333" width="14.453125" style="101" customWidth="1"/>
    <col min="3334" max="3334" width="17.54296875" style="101" customWidth="1"/>
    <col min="3335" max="3335" width="15.1796875" style="101" customWidth="1"/>
    <col min="3336" max="3336" width="20.1796875" style="101" customWidth="1"/>
    <col min="3337" max="3337" width="59.7265625" style="101" customWidth="1"/>
    <col min="3338" max="3338" width="33.7265625" style="101" customWidth="1"/>
    <col min="3339" max="3339" width="17.1796875" style="101" customWidth="1"/>
    <col min="3340" max="3340" width="18" style="101" customWidth="1"/>
    <col min="3341" max="3584" width="9.1796875" style="101"/>
    <col min="3585" max="3585" width="6.54296875" style="101" customWidth="1"/>
    <col min="3586" max="3586" width="22.26953125" style="101" customWidth="1"/>
    <col min="3587" max="3587" width="36.1796875" style="101" customWidth="1"/>
    <col min="3588" max="3588" width="43.26953125" style="101" customWidth="1"/>
    <col min="3589" max="3589" width="14.453125" style="101" customWidth="1"/>
    <col min="3590" max="3590" width="17.54296875" style="101" customWidth="1"/>
    <col min="3591" max="3591" width="15.1796875" style="101" customWidth="1"/>
    <col min="3592" max="3592" width="20.1796875" style="101" customWidth="1"/>
    <col min="3593" max="3593" width="59.7265625" style="101" customWidth="1"/>
    <col min="3594" max="3594" width="33.7265625" style="101" customWidth="1"/>
    <col min="3595" max="3595" width="17.1796875" style="101" customWidth="1"/>
    <col min="3596" max="3596" width="18" style="101" customWidth="1"/>
    <col min="3597" max="3840" width="9.1796875" style="101"/>
    <col min="3841" max="3841" width="6.54296875" style="101" customWidth="1"/>
    <col min="3842" max="3842" width="22.26953125" style="101" customWidth="1"/>
    <col min="3843" max="3843" width="36.1796875" style="101" customWidth="1"/>
    <col min="3844" max="3844" width="43.26953125" style="101" customWidth="1"/>
    <col min="3845" max="3845" width="14.453125" style="101" customWidth="1"/>
    <col min="3846" max="3846" width="17.54296875" style="101" customWidth="1"/>
    <col min="3847" max="3847" width="15.1796875" style="101" customWidth="1"/>
    <col min="3848" max="3848" width="20.1796875" style="101" customWidth="1"/>
    <col min="3849" max="3849" width="59.7265625" style="101" customWidth="1"/>
    <col min="3850" max="3850" width="33.7265625" style="101" customWidth="1"/>
    <col min="3851" max="3851" width="17.1796875" style="101" customWidth="1"/>
    <col min="3852" max="3852" width="18" style="101" customWidth="1"/>
    <col min="3853" max="4096" width="9.1796875" style="101"/>
    <col min="4097" max="4097" width="6.54296875" style="101" customWidth="1"/>
    <col min="4098" max="4098" width="22.26953125" style="101" customWidth="1"/>
    <col min="4099" max="4099" width="36.1796875" style="101" customWidth="1"/>
    <col min="4100" max="4100" width="43.26953125" style="101" customWidth="1"/>
    <col min="4101" max="4101" width="14.453125" style="101" customWidth="1"/>
    <col min="4102" max="4102" width="17.54296875" style="101" customWidth="1"/>
    <col min="4103" max="4103" width="15.1796875" style="101" customWidth="1"/>
    <col min="4104" max="4104" width="20.1796875" style="101" customWidth="1"/>
    <col min="4105" max="4105" width="59.7265625" style="101" customWidth="1"/>
    <col min="4106" max="4106" width="33.7265625" style="101" customWidth="1"/>
    <col min="4107" max="4107" width="17.1796875" style="101" customWidth="1"/>
    <col min="4108" max="4108" width="18" style="101" customWidth="1"/>
    <col min="4109" max="4352" width="9.1796875" style="101"/>
    <col min="4353" max="4353" width="6.54296875" style="101" customWidth="1"/>
    <col min="4354" max="4354" width="22.26953125" style="101" customWidth="1"/>
    <col min="4355" max="4355" width="36.1796875" style="101" customWidth="1"/>
    <col min="4356" max="4356" width="43.26953125" style="101" customWidth="1"/>
    <col min="4357" max="4357" width="14.453125" style="101" customWidth="1"/>
    <col min="4358" max="4358" width="17.54296875" style="101" customWidth="1"/>
    <col min="4359" max="4359" width="15.1796875" style="101" customWidth="1"/>
    <col min="4360" max="4360" width="20.1796875" style="101" customWidth="1"/>
    <col min="4361" max="4361" width="59.7265625" style="101" customWidth="1"/>
    <col min="4362" max="4362" width="33.7265625" style="101" customWidth="1"/>
    <col min="4363" max="4363" width="17.1796875" style="101" customWidth="1"/>
    <col min="4364" max="4364" width="18" style="101" customWidth="1"/>
    <col min="4365" max="4608" width="9.1796875" style="101"/>
    <col min="4609" max="4609" width="6.54296875" style="101" customWidth="1"/>
    <col min="4610" max="4610" width="22.26953125" style="101" customWidth="1"/>
    <col min="4611" max="4611" width="36.1796875" style="101" customWidth="1"/>
    <col min="4612" max="4612" width="43.26953125" style="101" customWidth="1"/>
    <col min="4613" max="4613" width="14.453125" style="101" customWidth="1"/>
    <col min="4614" max="4614" width="17.54296875" style="101" customWidth="1"/>
    <col min="4615" max="4615" width="15.1796875" style="101" customWidth="1"/>
    <col min="4616" max="4616" width="20.1796875" style="101" customWidth="1"/>
    <col min="4617" max="4617" width="59.7265625" style="101" customWidth="1"/>
    <col min="4618" max="4618" width="33.7265625" style="101" customWidth="1"/>
    <col min="4619" max="4619" width="17.1796875" style="101" customWidth="1"/>
    <col min="4620" max="4620" width="18" style="101" customWidth="1"/>
    <col min="4621" max="4864" width="9.1796875" style="101"/>
    <col min="4865" max="4865" width="6.54296875" style="101" customWidth="1"/>
    <col min="4866" max="4866" width="22.26953125" style="101" customWidth="1"/>
    <col min="4867" max="4867" width="36.1796875" style="101" customWidth="1"/>
    <col min="4868" max="4868" width="43.26953125" style="101" customWidth="1"/>
    <col min="4869" max="4869" width="14.453125" style="101" customWidth="1"/>
    <col min="4870" max="4870" width="17.54296875" style="101" customWidth="1"/>
    <col min="4871" max="4871" width="15.1796875" style="101" customWidth="1"/>
    <col min="4872" max="4872" width="20.1796875" style="101" customWidth="1"/>
    <col min="4873" max="4873" width="59.7265625" style="101" customWidth="1"/>
    <col min="4874" max="4874" width="33.7265625" style="101" customWidth="1"/>
    <col min="4875" max="4875" width="17.1796875" style="101" customWidth="1"/>
    <col min="4876" max="4876" width="18" style="101" customWidth="1"/>
    <col min="4877" max="5120" width="9.1796875" style="101"/>
    <col min="5121" max="5121" width="6.54296875" style="101" customWidth="1"/>
    <col min="5122" max="5122" width="22.26953125" style="101" customWidth="1"/>
    <col min="5123" max="5123" width="36.1796875" style="101" customWidth="1"/>
    <col min="5124" max="5124" width="43.26953125" style="101" customWidth="1"/>
    <col min="5125" max="5125" width="14.453125" style="101" customWidth="1"/>
    <col min="5126" max="5126" width="17.54296875" style="101" customWidth="1"/>
    <col min="5127" max="5127" width="15.1796875" style="101" customWidth="1"/>
    <col min="5128" max="5128" width="20.1796875" style="101" customWidth="1"/>
    <col min="5129" max="5129" width="59.7265625" style="101" customWidth="1"/>
    <col min="5130" max="5130" width="33.7265625" style="101" customWidth="1"/>
    <col min="5131" max="5131" width="17.1796875" style="101" customWidth="1"/>
    <col min="5132" max="5132" width="18" style="101" customWidth="1"/>
    <col min="5133" max="5376" width="9.1796875" style="101"/>
    <col min="5377" max="5377" width="6.54296875" style="101" customWidth="1"/>
    <col min="5378" max="5378" width="22.26953125" style="101" customWidth="1"/>
    <col min="5379" max="5379" width="36.1796875" style="101" customWidth="1"/>
    <col min="5380" max="5380" width="43.26953125" style="101" customWidth="1"/>
    <col min="5381" max="5381" width="14.453125" style="101" customWidth="1"/>
    <col min="5382" max="5382" width="17.54296875" style="101" customWidth="1"/>
    <col min="5383" max="5383" width="15.1796875" style="101" customWidth="1"/>
    <col min="5384" max="5384" width="20.1796875" style="101" customWidth="1"/>
    <col min="5385" max="5385" width="59.7265625" style="101" customWidth="1"/>
    <col min="5386" max="5386" width="33.7265625" style="101" customWidth="1"/>
    <col min="5387" max="5387" width="17.1796875" style="101" customWidth="1"/>
    <col min="5388" max="5388" width="18" style="101" customWidth="1"/>
    <col min="5389" max="5632" width="9.1796875" style="101"/>
    <col min="5633" max="5633" width="6.54296875" style="101" customWidth="1"/>
    <col min="5634" max="5634" width="22.26953125" style="101" customWidth="1"/>
    <col min="5635" max="5635" width="36.1796875" style="101" customWidth="1"/>
    <col min="5636" max="5636" width="43.26953125" style="101" customWidth="1"/>
    <col min="5637" max="5637" width="14.453125" style="101" customWidth="1"/>
    <col min="5638" max="5638" width="17.54296875" style="101" customWidth="1"/>
    <col min="5639" max="5639" width="15.1796875" style="101" customWidth="1"/>
    <col min="5640" max="5640" width="20.1796875" style="101" customWidth="1"/>
    <col min="5641" max="5641" width="59.7265625" style="101" customWidth="1"/>
    <col min="5642" max="5642" width="33.7265625" style="101" customWidth="1"/>
    <col min="5643" max="5643" width="17.1796875" style="101" customWidth="1"/>
    <col min="5644" max="5644" width="18" style="101" customWidth="1"/>
    <col min="5645" max="5888" width="9.1796875" style="101"/>
    <col min="5889" max="5889" width="6.54296875" style="101" customWidth="1"/>
    <col min="5890" max="5890" width="22.26953125" style="101" customWidth="1"/>
    <col min="5891" max="5891" width="36.1796875" style="101" customWidth="1"/>
    <col min="5892" max="5892" width="43.26953125" style="101" customWidth="1"/>
    <col min="5893" max="5893" width="14.453125" style="101" customWidth="1"/>
    <col min="5894" max="5894" width="17.54296875" style="101" customWidth="1"/>
    <col min="5895" max="5895" width="15.1796875" style="101" customWidth="1"/>
    <col min="5896" max="5896" width="20.1796875" style="101" customWidth="1"/>
    <col min="5897" max="5897" width="59.7265625" style="101" customWidth="1"/>
    <col min="5898" max="5898" width="33.7265625" style="101" customWidth="1"/>
    <col min="5899" max="5899" width="17.1796875" style="101" customWidth="1"/>
    <col min="5900" max="5900" width="18" style="101" customWidth="1"/>
    <col min="5901" max="6144" width="9.1796875" style="101"/>
    <col min="6145" max="6145" width="6.54296875" style="101" customWidth="1"/>
    <col min="6146" max="6146" width="22.26953125" style="101" customWidth="1"/>
    <col min="6147" max="6147" width="36.1796875" style="101" customWidth="1"/>
    <col min="6148" max="6148" width="43.26953125" style="101" customWidth="1"/>
    <col min="6149" max="6149" width="14.453125" style="101" customWidth="1"/>
    <col min="6150" max="6150" width="17.54296875" style="101" customWidth="1"/>
    <col min="6151" max="6151" width="15.1796875" style="101" customWidth="1"/>
    <col min="6152" max="6152" width="20.1796875" style="101" customWidth="1"/>
    <col min="6153" max="6153" width="59.7265625" style="101" customWidth="1"/>
    <col min="6154" max="6154" width="33.7265625" style="101" customWidth="1"/>
    <col min="6155" max="6155" width="17.1796875" style="101" customWidth="1"/>
    <col min="6156" max="6156" width="18" style="101" customWidth="1"/>
    <col min="6157" max="6400" width="9.1796875" style="101"/>
    <col min="6401" max="6401" width="6.54296875" style="101" customWidth="1"/>
    <col min="6402" max="6402" width="22.26953125" style="101" customWidth="1"/>
    <col min="6403" max="6403" width="36.1796875" style="101" customWidth="1"/>
    <col min="6404" max="6404" width="43.26953125" style="101" customWidth="1"/>
    <col min="6405" max="6405" width="14.453125" style="101" customWidth="1"/>
    <col min="6406" max="6406" width="17.54296875" style="101" customWidth="1"/>
    <col min="6407" max="6407" width="15.1796875" style="101" customWidth="1"/>
    <col min="6408" max="6408" width="20.1796875" style="101" customWidth="1"/>
    <col min="6409" max="6409" width="59.7265625" style="101" customWidth="1"/>
    <col min="6410" max="6410" width="33.7265625" style="101" customWidth="1"/>
    <col min="6411" max="6411" width="17.1796875" style="101" customWidth="1"/>
    <col min="6412" max="6412" width="18" style="101" customWidth="1"/>
    <col min="6413" max="6656" width="9.1796875" style="101"/>
    <col min="6657" max="6657" width="6.54296875" style="101" customWidth="1"/>
    <col min="6658" max="6658" width="22.26953125" style="101" customWidth="1"/>
    <col min="6659" max="6659" width="36.1796875" style="101" customWidth="1"/>
    <col min="6660" max="6660" width="43.26953125" style="101" customWidth="1"/>
    <col min="6661" max="6661" width="14.453125" style="101" customWidth="1"/>
    <col min="6662" max="6662" width="17.54296875" style="101" customWidth="1"/>
    <col min="6663" max="6663" width="15.1796875" style="101" customWidth="1"/>
    <col min="6664" max="6664" width="20.1796875" style="101" customWidth="1"/>
    <col min="6665" max="6665" width="59.7265625" style="101" customWidth="1"/>
    <col min="6666" max="6666" width="33.7265625" style="101" customWidth="1"/>
    <col min="6667" max="6667" width="17.1796875" style="101" customWidth="1"/>
    <col min="6668" max="6668" width="18" style="101" customWidth="1"/>
    <col min="6669" max="6912" width="9.1796875" style="101"/>
    <col min="6913" max="6913" width="6.54296875" style="101" customWidth="1"/>
    <col min="6914" max="6914" width="22.26953125" style="101" customWidth="1"/>
    <col min="6915" max="6915" width="36.1796875" style="101" customWidth="1"/>
    <col min="6916" max="6916" width="43.26953125" style="101" customWidth="1"/>
    <col min="6917" max="6917" width="14.453125" style="101" customWidth="1"/>
    <col min="6918" max="6918" width="17.54296875" style="101" customWidth="1"/>
    <col min="6919" max="6919" width="15.1796875" style="101" customWidth="1"/>
    <col min="6920" max="6920" width="20.1796875" style="101" customWidth="1"/>
    <col min="6921" max="6921" width="59.7265625" style="101" customWidth="1"/>
    <col min="6922" max="6922" width="33.7265625" style="101" customWidth="1"/>
    <col min="6923" max="6923" width="17.1796875" style="101" customWidth="1"/>
    <col min="6924" max="6924" width="18" style="101" customWidth="1"/>
    <col min="6925" max="7168" width="9.1796875" style="101"/>
    <col min="7169" max="7169" width="6.54296875" style="101" customWidth="1"/>
    <col min="7170" max="7170" width="22.26953125" style="101" customWidth="1"/>
    <col min="7171" max="7171" width="36.1796875" style="101" customWidth="1"/>
    <col min="7172" max="7172" width="43.26953125" style="101" customWidth="1"/>
    <col min="7173" max="7173" width="14.453125" style="101" customWidth="1"/>
    <col min="7174" max="7174" width="17.54296875" style="101" customWidth="1"/>
    <col min="7175" max="7175" width="15.1796875" style="101" customWidth="1"/>
    <col min="7176" max="7176" width="20.1796875" style="101" customWidth="1"/>
    <col min="7177" max="7177" width="59.7265625" style="101" customWidth="1"/>
    <col min="7178" max="7178" width="33.7265625" style="101" customWidth="1"/>
    <col min="7179" max="7179" width="17.1796875" style="101" customWidth="1"/>
    <col min="7180" max="7180" width="18" style="101" customWidth="1"/>
    <col min="7181" max="7424" width="9.1796875" style="101"/>
    <col min="7425" max="7425" width="6.54296875" style="101" customWidth="1"/>
    <col min="7426" max="7426" width="22.26953125" style="101" customWidth="1"/>
    <col min="7427" max="7427" width="36.1796875" style="101" customWidth="1"/>
    <col min="7428" max="7428" width="43.26953125" style="101" customWidth="1"/>
    <col min="7429" max="7429" width="14.453125" style="101" customWidth="1"/>
    <col min="7430" max="7430" width="17.54296875" style="101" customWidth="1"/>
    <col min="7431" max="7431" width="15.1796875" style="101" customWidth="1"/>
    <col min="7432" max="7432" width="20.1796875" style="101" customWidth="1"/>
    <col min="7433" max="7433" width="59.7265625" style="101" customWidth="1"/>
    <col min="7434" max="7434" width="33.7265625" style="101" customWidth="1"/>
    <col min="7435" max="7435" width="17.1796875" style="101" customWidth="1"/>
    <col min="7436" max="7436" width="18" style="101" customWidth="1"/>
    <col min="7437" max="7680" width="9.1796875" style="101"/>
    <col min="7681" max="7681" width="6.54296875" style="101" customWidth="1"/>
    <col min="7682" max="7682" width="22.26953125" style="101" customWidth="1"/>
    <col min="7683" max="7683" width="36.1796875" style="101" customWidth="1"/>
    <col min="7684" max="7684" width="43.26953125" style="101" customWidth="1"/>
    <col min="7685" max="7685" width="14.453125" style="101" customWidth="1"/>
    <col min="7686" max="7686" width="17.54296875" style="101" customWidth="1"/>
    <col min="7687" max="7687" width="15.1796875" style="101" customWidth="1"/>
    <col min="7688" max="7688" width="20.1796875" style="101" customWidth="1"/>
    <col min="7689" max="7689" width="59.7265625" style="101" customWidth="1"/>
    <col min="7690" max="7690" width="33.7265625" style="101" customWidth="1"/>
    <col min="7691" max="7691" width="17.1796875" style="101" customWidth="1"/>
    <col min="7692" max="7692" width="18" style="101" customWidth="1"/>
    <col min="7693" max="7936" width="9.1796875" style="101"/>
    <col min="7937" max="7937" width="6.54296875" style="101" customWidth="1"/>
    <col min="7938" max="7938" width="22.26953125" style="101" customWidth="1"/>
    <col min="7939" max="7939" width="36.1796875" style="101" customWidth="1"/>
    <col min="7940" max="7940" width="43.26953125" style="101" customWidth="1"/>
    <col min="7941" max="7941" width="14.453125" style="101" customWidth="1"/>
    <col min="7942" max="7942" width="17.54296875" style="101" customWidth="1"/>
    <col min="7943" max="7943" width="15.1796875" style="101" customWidth="1"/>
    <col min="7944" max="7944" width="20.1796875" style="101" customWidth="1"/>
    <col min="7945" max="7945" width="59.7265625" style="101" customWidth="1"/>
    <col min="7946" max="7946" width="33.7265625" style="101" customWidth="1"/>
    <col min="7947" max="7947" width="17.1796875" style="101" customWidth="1"/>
    <col min="7948" max="7948" width="18" style="101" customWidth="1"/>
    <col min="7949" max="8192" width="9.1796875" style="101"/>
    <col min="8193" max="8193" width="6.54296875" style="101" customWidth="1"/>
    <col min="8194" max="8194" width="22.26953125" style="101" customWidth="1"/>
    <col min="8195" max="8195" width="36.1796875" style="101" customWidth="1"/>
    <col min="8196" max="8196" width="43.26953125" style="101" customWidth="1"/>
    <col min="8197" max="8197" width="14.453125" style="101" customWidth="1"/>
    <col min="8198" max="8198" width="17.54296875" style="101" customWidth="1"/>
    <col min="8199" max="8199" width="15.1796875" style="101" customWidth="1"/>
    <col min="8200" max="8200" width="20.1796875" style="101" customWidth="1"/>
    <col min="8201" max="8201" width="59.7265625" style="101" customWidth="1"/>
    <col min="8202" max="8202" width="33.7265625" style="101" customWidth="1"/>
    <col min="8203" max="8203" width="17.1796875" style="101" customWidth="1"/>
    <col min="8204" max="8204" width="18" style="101" customWidth="1"/>
    <col min="8205" max="8448" width="9.1796875" style="101"/>
    <col min="8449" max="8449" width="6.54296875" style="101" customWidth="1"/>
    <col min="8450" max="8450" width="22.26953125" style="101" customWidth="1"/>
    <col min="8451" max="8451" width="36.1796875" style="101" customWidth="1"/>
    <col min="8452" max="8452" width="43.26953125" style="101" customWidth="1"/>
    <col min="8453" max="8453" width="14.453125" style="101" customWidth="1"/>
    <col min="8454" max="8454" width="17.54296875" style="101" customWidth="1"/>
    <col min="8455" max="8455" width="15.1796875" style="101" customWidth="1"/>
    <col min="8456" max="8456" width="20.1796875" style="101" customWidth="1"/>
    <col min="8457" max="8457" width="59.7265625" style="101" customWidth="1"/>
    <col min="8458" max="8458" width="33.7265625" style="101" customWidth="1"/>
    <col min="8459" max="8459" width="17.1796875" style="101" customWidth="1"/>
    <col min="8460" max="8460" width="18" style="101" customWidth="1"/>
    <col min="8461" max="8704" width="9.1796875" style="101"/>
    <col min="8705" max="8705" width="6.54296875" style="101" customWidth="1"/>
    <col min="8706" max="8706" width="22.26953125" style="101" customWidth="1"/>
    <col min="8707" max="8707" width="36.1796875" style="101" customWidth="1"/>
    <col min="8708" max="8708" width="43.26953125" style="101" customWidth="1"/>
    <col min="8709" max="8709" width="14.453125" style="101" customWidth="1"/>
    <col min="8710" max="8710" width="17.54296875" style="101" customWidth="1"/>
    <col min="8711" max="8711" width="15.1796875" style="101" customWidth="1"/>
    <col min="8712" max="8712" width="20.1796875" style="101" customWidth="1"/>
    <col min="8713" max="8713" width="59.7265625" style="101" customWidth="1"/>
    <col min="8714" max="8714" width="33.7265625" style="101" customWidth="1"/>
    <col min="8715" max="8715" width="17.1796875" style="101" customWidth="1"/>
    <col min="8716" max="8716" width="18" style="101" customWidth="1"/>
    <col min="8717" max="8960" width="9.1796875" style="101"/>
    <col min="8961" max="8961" width="6.54296875" style="101" customWidth="1"/>
    <col min="8962" max="8962" width="22.26953125" style="101" customWidth="1"/>
    <col min="8963" max="8963" width="36.1796875" style="101" customWidth="1"/>
    <col min="8964" max="8964" width="43.26953125" style="101" customWidth="1"/>
    <col min="8965" max="8965" width="14.453125" style="101" customWidth="1"/>
    <col min="8966" max="8966" width="17.54296875" style="101" customWidth="1"/>
    <col min="8967" max="8967" width="15.1796875" style="101" customWidth="1"/>
    <col min="8968" max="8968" width="20.1796875" style="101" customWidth="1"/>
    <col min="8969" max="8969" width="59.7265625" style="101" customWidth="1"/>
    <col min="8970" max="8970" width="33.7265625" style="101" customWidth="1"/>
    <col min="8971" max="8971" width="17.1796875" style="101" customWidth="1"/>
    <col min="8972" max="8972" width="18" style="101" customWidth="1"/>
    <col min="8973" max="9216" width="9.1796875" style="101"/>
    <col min="9217" max="9217" width="6.54296875" style="101" customWidth="1"/>
    <col min="9218" max="9218" width="22.26953125" style="101" customWidth="1"/>
    <col min="9219" max="9219" width="36.1796875" style="101" customWidth="1"/>
    <col min="9220" max="9220" width="43.26953125" style="101" customWidth="1"/>
    <col min="9221" max="9221" width="14.453125" style="101" customWidth="1"/>
    <col min="9222" max="9222" width="17.54296875" style="101" customWidth="1"/>
    <col min="9223" max="9223" width="15.1796875" style="101" customWidth="1"/>
    <col min="9224" max="9224" width="20.1796875" style="101" customWidth="1"/>
    <col min="9225" max="9225" width="59.7265625" style="101" customWidth="1"/>
    <col min="9226" max="9226" width="33.7265625" style="101" customWidth="1"/>
    <col min="9227" max="9227" width="17.1796875" style="101" customWidth="1"/>
    <col min="9228" max="9228" width="18" style="101" customWidth="1"/>
    <col min="9229" max="9472" width="9.1796875" style="101"/>
    <col min="9473" max="9473" width="6.54296875" style="101" customWidth="1"/>
    <col min="9474" max="9474" width="22.26953125" style="101" customWidth="1"/>
    <col min="9475" max="9475" width="36.1796875" style="101" customWidth="1"/>
    <col min="9476" max="9476" width="43.26953125" style="101" customWidth="1"/>
    <col min="9477" max="9477" width="14.453125" style="101" customWidth="1"/>
    <col min="9478" max="9478" width="17.54296875" style="101" customWidth="1"/>
    <col min="9479" max="9479" width="15.1796875" style="101" customWidth="1"/>
    <col min="9480" max="9480" width="20.1796875" style="101" customWidth="1"/>
    <col min="9481" max="9481" width="59.7265625" style="101" customWidth="1"/>
    <col min="9482" max="9482" width="33.7265625" style="101" customWidth="1"/>
    <col min="9483" max="9483" width="17.1796875" style="101" customWidth="1"/>
    <col min="9484" max="9484" width="18" style="101" customWidth="1"/>
    <col min="9485" max="9728" width="9.1796875" style="101"/>
    <col min="9729" max="9729" width="6.54296875" style="101" customWidth="1"/>
    <col min="9730" max="9730" width="22.26953125" style="101" customWidth="1"/>
    <col min="9731" max="9731" width="36.1796875" style="101" customWidth="1"/>
    <col min="9732" max="9732" width="43.26953125" style="101" customWidth="1"/>
    <col min="9733" max="9733" width="14.453125" style="101" customWidth="1"/>
    <col min="9734" max="9734" width="17.54296875" style="101" customWidth="1"/>
    <col min="9735" max="9735" width="15.1796875" style="101" customWidth="1"/>
    <col min="9736" max="9736" width="20.1796875" style="101" customWidth="1"/>
    <col min="9737" max="9737" width="59.7265625" style="101" customWidth="1"/>
    <col min="9738" max="9738" width="33.7265625" style="101" customWidth="1"/>
    <col min="9739" max="9739" width="17.1796875" style="101" customWidth="1"/>
    <col min="9740" max="9740" width="18" style="101" customWidth="1"/>
    <col min="9741" max="9984" width="9.1796875" style="101"/>
    <col min="9985" max="9985" width="6.54296875" style="101" customWidth="1"/>
    <col min="9986" max="9986" width="22.26953125" style="101" customWidth="1"/>
    <col min="9987" max="9987" width="36.1796875" style="101" customWidth="1"/>
    <col min="9988" max="9988" width="43.26953125" style="101" customWidth="1"/>
    <col min="9989" max="9989" width="14.453125" style="101" customWidth="1"/>
    <col min="9990" max="9990" width="17.54296875" style="101" customWidth="1"/>
    <col min="9991" max="9991" width="15.1796875" style="101" customWidth="1"/>
    <col min="9992" max="9992" width="20.1796875" style="101" customWidth="1"/>
    <col min="9993" max="9993" width="59.7265625" style="101" customWidth="1"/>
    <col min="9994" max="9994" width="33.7265625" style="101" customWidth="1"/>
    <col min="9995" max="9995" width="17.1796875" style="101" customWidth="1"/>
    <col min="9996" max="9996" width="18" style="101" customWidth="1"/>
    <col min="9997" max="10240" width="9.1796875" style="101"/>
    <col min="10241" max="10241" width="6.54296875" style="101" customWidth="1"/>
    <col min="10242" max="10242" width="22.26953125" style="101" customWidth="1"/>
    <col min="10243" max="10243" width="36.1796875" style="101" customWidth="1"/>
    <col min="10244" max="10244" width="43.26953125" style="101" customWidth="1"/>
    <col min="10245" max="10245" width="14.453125" style="101" customWidth="1"/>
    <col min="10246" max="10246" width="17.54296875" style="101" customWidth="1"/>
    <col min="10247" max="10247" width="15.1796875" style="101" customWidth="1"/>
    <col min="10248" max="10248" width="20.1796875" style="101" customWidth="1"/>
    <col min="10249" max="10249" width="59.7265625" style="101" customWidth="1"/>
    <col min="10250" max="10250" width="33.7265625" style="101" customWidth="1"/>
    <col min="10251" max="10251" width="17.1796875" style="101" customWidth="1"/>
    <col min="10252" max="10252" width="18" style="101" customWidth="1"/>
    <col min="10253" max="10496" width="9.1796875" style="101"/>
    <col min="10497" max="10497" width="6.54296875" style="101" customWidth="1"/>
    <col min="10498" max="10498" width="22.26953125" style="101" customWidth="1"/>
    <col min="10499" max="10499" width="36.1796875" style="101" customWidth="1"/>
    <col min="10500" max="10500" width="43.26953125" style="101" customWidth="1"/>
    <col min="10501" max="10501" width="14.453125" style="101" customWidth="1"/>
    <col min="10502" max="10502" width="17.54296875" style="101" customWidth="1"/>
    <col min="10503" max="10503" width="15.1796875" style="101" customWidth="1"/>
    <col min="10504" max="10504" width="20.1796875" style="101" customWidth="1"/>
    <col min="10505" max="10505" width="59.7265625" style="101" customWidth="1"/>
    <col min="10506" max="10506" width="33.7265625" style="101" customWidth="1"/>
    <col min="10507" max="10507" width="17.1796875" style="101" customWidth="1"/>
    <col min="10508" max="10508" width="18" style="101" customWidth="1"/>
    <col min="10509" max="10752" width="9.1796875" style="101"/>
    <col min="10753" max="10753" width="6.54296875" style="101" customWidth="1"/>
    <col min="10754" max="10754" width="22.26953125" style="101" customWidth="1"/>
    <col min="10755" max="10755" width="36.1796875" style="101" customWidth="1"/>
    <col min="10756" max="10756" width="43.26953125" style="101" customWidth="1"/>
    <col min="10757" max="10757" width="14.453125" style="101" customWidth="1"/>
    <col min="10758" max="10758" width="17.54296875" style="101" customWidth="1"/>
    <col min="10759" max="10759" width="15.1796875" style="101" customWidth="1"/>
    <col min="10760" max="10760" width="20.1796875" style="101" customWidth="1"/>
    <col min="10761" max="10761" width="59.7265625" style="101" customWidth="1"/>
    <col min="10762" max="10762" width="33.7265625" style="101" customWidth="1"/>
    <col min="10763" max="10763" width="17.1796875" style="101" customWidth="1"/>
    <col min="10764" max="10764" width="18" style="101" customWidth="1"/>
    <col min="10765" max="11008" width="9.1796875" style="101"/>
    <col min="11009" max="11009" width="6.54296875" style="101" customWidth="1"/>
    <col min="11010" max="11010" width="22.26953125" style="101" customWidth="1"/>
    <col min="11011" max="11011" width="36.1796875" style="101" customWidth="1"/>
    <col min="11012" max="11012" width="43.26953125" style="101" customWidth="1"/>
    <col min="11013" max="11013" width="14.453125" style="101" customWidth="1"/>
    <col min="11014" max="11014" width="17.54296875" style="101" customWidth="1"/>
    <col min="11015" max="11015" width="15.1796875" style="101" customWidth="1"/>
    <col min="11016" max="11016" width="20.1796875" style="101" customWidth="1"/>
    <col min="11017" max="11017" width="59.7265625" style="101" customWidth="1"/>
    <col min="11018" max="11018" width="33.7265625" style="101" customWidth="1"/>
    <col min="11019" max="11019" width="17.1796875" style="101" customWidth="1"/>
    <col min="11020" max="11020" width="18" style="101" customWidth="1"/>
    <col min="11021" max="11264" width="9.1796875" style="101"/>
    <col min="11265" max="11265" width="6.54296875" style="101" customWidth="1"/>
    <col min="11266" max="11266" width="22.26953125" style="101" customWidth="1"/>
    <col min="11267" max="11267" width="36.1796875" style="101" customWidth="1"/>
    <col min="11268" max="11268" width="43.26953125" style="101" customWidth="1"/>
    <col min="11269" max="11269" width="14.453125" style="101" customWidth="1"/>
    <col min="11270" max="11270" width="17.54296875" style="101" customWidth="1"/>
    <col min="11271" max="11271" width="15.1796875" style="101" customWidth="1"/>
    <col min="11272" max="11272" width="20.1796875" style="101" customWidth="1"/>
    <col min="11273" max="11273" width="59.7265625" style="101" customWidth="1"/>
    <col min="11274" max="11274" width="33.7265625" style="101" customWidth="1"/>
    <col min="11275" max="11275" width="17.1796875" style="101" customWidth="1"/>
    <col min="11276" max="11276" width="18" style="101" customWidth="1"/>
    <col min="11277" max="11520" width="9.1796875" style="101"/>
    <col min="11521" max="11521" width="6.54296875" style="101" customWidth="1"/>
    <col min="11522" max="11522" width="22.26953125" style="101" customWidth="1"/>
    <col min="11523" max="11523" width="36.1796875" style="101" customWidth="1"/>
    <col min="11524" max="11524" width="43.26953125" style="101" customWidth="1"/>
    <col min="11525" max="11525" width="14.453125" style="101" customWidth="1"/>
    <col min="11526" max="11526" width="17.54296875" style="101" customWidth="1"/>
    <col min="11527" max="11527" width="15.1796875" style="101" customWidth="1"/>
    <col min="11528" max="11528" width="20.1796875" style="101" customWidth="1"/>
    <col min="11529" max="11529" width="59.7265625" style="101" customWidth="1"/>
    <col min="11530" max="11530" width="33.7265625" style="101" customWidth="1"/>
    <col min="11531" max="11531" width="17.1796875" style="101" customWidth="1"/>
    <col min="11532" max="11532" width="18" style="101" customWidth="1"/>
    <col min="11533" max="11776" width="9.1796875" style="101"/>
    <col min="11777" max="11777" width="6.54296875" style="101" customWidth="1"/>
    <col min="11778" max="11778" width="22.26953125" style="101" customWidth="1"/>
    <col min="11779" max="11779" width="36.1796875" style="101" customWidth="1"/>
    <col min="11780" max="11780" width="43.26953125" style="101" customWidth="1"/>
    <col min="11781" max="11781" width="14.453125" style="101" customWidth="1"/>
    <col min="11782" max="11782" width="17.54296875" style="101" customWidth="1"/>
    <col min="11783" max="11783" width="15.1796875" style="101" customWidth="1"/>
    <col min="11784" max="11784" width="20.1796875" style="101" customWidth="1"/>
    <col min="11785" max="11785" width="59.7265625" style="101" customWidth="1"/>
    <col min="11786" max="11786" width="33.7265625" style="101" customWidth="1"/>
    <col min="11787" max="11787" width="17.1796875" style="101" customWidth="1"/>
    <col min="11788" max="11788" width="18" style="101" customWidth="1"/>
    <col min="11789" max="12032" width="9.1796875" style="101"/>
    <col min="12033" max="12033" width="6.54296875" style="101" customWidth="1"/>
    <col min="12034" max="12034" width="22.26953125" style="101" customWidth="1"/>
    <col min="12035" max="12035" width="36.1796875" style="101" customWidth="1"/>
    <col min="12036" max="12036" width="43.26953125" style="101" customWidth="1"/>
    <col min="12037" max="12037" width="14.453125" style="101" customWidth="1"/>
    <col min="12038" max="12038" width="17.54296875" style="101" customWidth="1"/>
    <col min="12039" max="12039" width="15.1796875" style="101" customWidth="1"/>
    <col min="12040" max="12040" width="20.1796875" style="101" customWidth="1"/>
    <col min="12041" max="12041" width="59.7265625" style="101" customWidth="1"/>
    <col min="12042" max="12042" width="33.7265625" style="101" customWidth="1"/>
    <col min="12043" max="12043" width="17.1796875" style="101" customWidth="1"/>
    <col min="12044" max="12044" width="18" style="101" customWidth="1"/>
    <col min="12045" max="12288" width="9.1796875" style="101"/>
    <col min="12289" max="12289" width="6.54296875" style="101" customWidth="1"/>
    <col min="12290" max="12290" width="22.26953125" style="101" customWidth="1"/>
    <col min="12291" max="12291" width="36.1796875" style="101" customWidth="1"/>
    <col min="12292" max="12292" width="43.26953125" style="101" customWidth="1"/>
    <col min="12293" max="12293" width="14.453125" style="101" customWidth="1"/>
    <col min="12294" max="12294" width="17.54296875" style="101" customWidth="1"/>
    <col min="12295" max="12295" width="15.1796875" style="101" customWidth="1"/>
    <col min="12296" max="12296" width="20.1796875" style="101" customWidth="1"/>
    <col min="12297" max="12297" width="59.7265625" style="101" customWidth="1"/>
    <col min="12298" max="12298" width="33.7265625" style="101" customWidth="1"/>
    <col min="12299" max="12299" width="17.1796875" style="101" customWidth="1"/>
    <col min="12300" max="12300" width="18" style="101" customWidth="1"/>
    <col min="12301" max="12544" width="9.1796875" style="101"/>
    <col min="12545" max="12545" width="6.54296875" style="101" customWidth="1"/>
    <col min="12546" max="12546" width="22.26953125" style="101" customWidth="1"/>
    <col min="12547" max="12547" width="36.1796875" style="101" customWidth="1"/>
    <col min="12548" max="12548" width="43.26953125" style="101" customWidth="1"/>
    <col min="12549" max="12549" width="14.453125" style="101" customWidth="1"/>
    <col min="12550" max="12550" width="17.54296875" style="101" customWidth="1"/>
    <col min="12551" max="12551" width="15.1796875" style="101" customWidth="1"/>
    <col min="12552" max="12552" width="20.1796875" style="101" customWidth="1"/>
    <col min="12553" max="12553" width="59.7265625" style="101" customWidth="1"/>
    <col min="12554" max="12554" width="33.7265625" style="101" customWidth="1"/>
    <col min="12555" max="12555" width="17.1796875" style="101" customWidth="1"/>
    <col min="12556" max="12556" width="18" style="101" customWidth="1"/>
    <col min="12557" max="12800" width="9.1796875" style="101"/>
    <col min="12801" max="12801" width="6.54296875" style="101" customWidth="1"/>
    <col min="12802" max="12802" width="22.26953125" style="101" customWidth="1"/>
    <col min="12803" max="12803" width="36.1796875" style="101" customWidth="1"/>
    <col min="12804" max="12804" width="43.26953125" style="101" customWidth="1"/>
    <col min="12805" max="12805" width="14.453125" style="101" customWidth="1"/>
    <col min="12806" max="12806" width="17.54296875" style="101" customWidth="1"/>
    <col min="12807" max="12807" width="15.1796875" style="101" customWidth="1"/>
    <col min="12808" max="12808" width="20.1796875" style="101" customWidth="1"/>
    <col min="12809" max="12809" width="59.7265625" style="101" customWidth="1"/>
    <col min="12810" max="12810" width="33.7265625" style="101" customWidth="1"/>
    <col min="12811" max="12811" width="17.1796875" style="101" customWidth="1"/>
    <col min="12812" max="12812" width="18" style="101" customWidth="1"/>
    <col min="12813" max="13056" width="9.1796875" style="101"/>
    <col min="13057" max="13057" width="6.54296875" style="101" customWidth="1"/>
    <col min="13058" max="13058" width="22.26953125" style="101" customWidth="1"/>
    <col min="13059" max="13059" width="36.1796875" style="101" customWidth="1"/>
    <col min="13060" max="13060" width="43.26953125" style="101" customWidth="1"/>
    <col min="13061" max="13061" width="14.453125" style="101" customWidth="1"/>
    <col min="13062" max="13062" width="17.54296875" style="101" customWidth="1"/>
    <col min="13063" max="13063" width="15.1796875" style="101" customWidth="1"/>
    <col min="13064" max="13064" width="20.1796875" style="101" customWidth="1"/>
    <col min="13065" max="13065" width="59.7265625" style="101" customWidth="1"/>
    <col min="13066" max="13066" width="33.7265625" style="101" customWidth="1"/>
    <col min="13067" max="13067" width="17.1796875" style="101" customWidth="1"/>
    <col min="13068" max="13068" width="18" style="101" customWidth="1"/>
    <col min="13069" max="13312" width="9.1796875" style="101"/>
    <col min="13313" max="13313" width="6.54296875" style="101" customWidth="1"/>
    <col min="13314" max="13314" width="22.26953125" style="101" customWidth="1"/>
    <col min="13315" max="13315" width="36.1796875" style="101" customWidth="1"/>
    <col min="13316" max="13316" width="43.26953125" style="101" customWidth="1"/>
    <col min="13317" max="13317" width="14.453125" style="101" customWidth="1"/>
    <col min="13318" max="13318" width="17.54296875" style="101" customWidth="1"/>
    <col min="13319" max="13319" width="15.1796875" style="101" customWidth="1"/>
    <col min="13320" max="13320" width="20.1796875" style="101" customWidth="1"/>
    <col min="13321" max="13321" width="59.7265625" style="101" customWidth="1"/>
    <col min="13322" max="13322" width="33.7265625" style="101" customWidth="1"/>
    <col min="13323" max="13323" width="17.1796875" style="101" customWidth="1"/>
    <col min="13324" max="13324" width="18" style="101" customWidth="1"/>
    <col min="13325" max="13568" width="9.1796875" style="101"/>
    <col min="13569" max="13569" width="6.54296875" style="101" customWidth="1"/>
    <col min="13570" max="13570" width="22.26953125" style="101" customWidth="1"/>
    <col min="13571" max="13571" width="36.1796875" style="101" customWidth="1"/>
    <col min="13572" max="13572" width="43.26953125" style="101" customWidth="1"/>
    <col min="13573" max="13573" width="14.453125" style="101" customWidth="1"/>
    <col min="13574" max="13574" width="17.54296875" style="101" customWidth="1"/>
    <col min="13575" max="13575" width="15.1796875" style="101" customWidth="1"/>
    <col min="13576" max="13576" width="20.1796875" style="101" customWidth="1"/>
    <col min="13577" max="13577" width="59.7265625" style="101" customWidth="1"/>
    <col min="13578" max="13578" width="33.7265625" style="101" customWidth="1"/>
    <col min="13579" max="13579" width="17.1796875" style="101" customWidth="1"/>
    <col min="13580" max="13580" width="18" style="101" customWidth="1"/>
    <col min="13581" max="13824" width="9.1796875" style="101"/>
    <col min="13825" max="13825" width="6.54296875" style="101" customWidth="1"/>
    <col min="13826" max="13826" width="22.26953125" style="101" customWidth="1"/>
    <col min="13827" max="13827" width="36.1796875" style="101" customWidth="1"/>
    <col min="13828" max="13828" width="43.26953125" style="101" customWidth="1"/>
    <col min="13829" max="13829" width="14.453125" style="101" customWidth="1"/>
    <col min="13830" max="13830" width="17.54296875" style="101" customWidth="1"/>
    <col min="13831" max="13831" width="15.1796875" style="101" customWidth="1"/>
    <col min="13832" max="13832" width="20.1796875" style="101" customWidth="1"/>
    <col min="13833" max="13833" width="59.7265625" style="101" customWidth="1"/>
    <col min="13834" max="13834" width="33.7265625" style="101" customWidth="1"/>
    <col min="13835" max="13835" width="17.1796875" style="101" customWidth="1"/>
    <col min="13836" max="13836" width="18" style="101" customWidth="1"/>
    <col min="13837" max="14080" width="9.1796875" style="101"/>
    <col min="14081" max="14081" width="6.54296875" style="101" customWidth="1"/>
    <col min="14082" max="14082" width="22.26953125" style="101" customWidth="1"/>
    <col min="14083" max="14083" width="36.1796875" style="101" customWidth="1"/>
    <col min="14084" max="14084" width="43.26953125" style="101" customWidth="1"/>
    <col min="14085" max="14085" width="14.453125" style="101" customWidth="1"/>
    <col min="14086" max="14086" width="17.54296875" style="101" customWidth="1"/>
    <col min="14087" max="14087" width="15.1796875" style="101" customWidth="1"/>
    <col min="14088" max="14088" width="20.1796875" style="101" customWidth="1"/>
    <col min="14089" max="14089" width="59.7265625" style="101" customWidth="1"/>
    <col min="14090" max="14090" width="33.7265625" style="101" customWidth="1"/>
    <col min="14091" max="14091" width="17.1796875" style="101" customWidth="1"/>
    <col min="14092" max="14092" width="18" style="101" customWidth="1"/>
    <col min="14093" max="14336" width="9.1796875" style="101"/>
    <col min="14337" max="14337" width="6.54296875" style="101" customWidth="1"/>
    <col min="14338" max="14338" width="22.26953125" style="101" customWidth="1"/>
    <col min="14339" max="14339" width="36.1796875" style="101" customWidth="1"/>
    <col min="14340" max="14340" width="43.26953125" style="101" customWidth="1"/>
    <col min="14341" max="14341" width="14.453125" style="101" customWidth="1"/>
    <col min="14342" max="14342" width="17.54296875" style="101" customWidth="1"/>
    <col min="14343" max="14343" width="15.1796875" style="101" customWidth="1"/>
    <col min="14344" max="14344" width="20.1796875" style="101" customWidth="1"/>
    <col min="14345" max="14345" width="59.7265625" style="101" customWidth="1"/>
    <col min="14346" max="14346" width="33.7265625" style="101" customWidth="1"/>
    <col min="14347" max="14347" width="17.1796875" style="101" customWidth="1"/>
    <col min="14348" max="14348" width="18" style="101" customWidth="1"/>
    <col min="14349" max="14592" width="9.1796875" style="101"/>
    <col min="14593" max="14593" width="6.54296875" style="101" customWidth="1"/>
    <col min="14594" max="14594" width="22.26953125" style="101" customWidth="1"/>
    <col min="14595" max="14595" width="36.1796875" style="101" customWidth="1"/>
    <col min="14596" max="14596" width="43.26953125" style="101" customWidth="1"/>
    <col min="14597" max="14597" width="14.453125" style="101" customWidth="1"/>
    <col min="14598" max="14598" width="17.54296875" style="101" customWidth="1"/>
    <col min="14599" max="14599" width="15.1796875" style="101" customWidth="1"/>
    <col min="14600" max="14600" width="20.1796875" style="101" customWidth="1"/>
    <col min="14601" max="14601" width="59.7265625" style="101" customWidth="1"/>
    <col min="14602" max="14602" width="33.7265625" style="101" customWidth="1"/>
    <col min="14603" max="14603" width="17.1796875" style="101" customWidth="1"/>
    <col min="14604" max="14604" width="18" style="101" customWidth="1"/>
    <col min="14605" max="14848" width="9.1796875" style="101"/>
    <col min="14849" max="14849" width="6.54296875" style="101" customWidth="1"/>
    <col min="14850" max="14850" width="22.26953125" style="101" customWidth="1"/>
    <col min="14851" max="14851" width="36.1796875" style="101" customWidth="1"/>
    <col min="14852" max="14852" width="43.26953125" style="101" customWidth="1"/>
    <col min="14853" max="14853" width="14.453125" style="101" customWidth="1"/>
    <col min="14854" max="14854" width="17.54296875" style="101" customWidth="1"/>
    <col min="14855" max="14855" width="15.1796875" style="101" customWidth="1"/>
    <col min="14856" max="14856" width="20.1796875" style="101" customWidth="1"/>
    <col min="14857" max="14857" width="59.7265625" style="101" customWidth="1"/>
    <col min="14858" max="14858" width="33.7265625" style="101" customWidth="1"/>
    <col min="14859" max="14859" width="17.1796875" style="101" customWidth="1"/>
    <col min="14860" max="14860" width="18" style="101" customWidth="1"/>
    <col min="14861" max="15104" width="9.1796875" style="101"/>
    <col min="15105" max="15105" width="6.54296875" style="101" customWidth="1"/>
    <col min="15106" max="15106" width="22.26953125" style="101" customWidth="1"/>
    <col min="15107" max="15107" width="36.1796875" style="101" customWidth="1"/>
    <col min="15108" max="15108" width="43.26953125" style="101" customWidth="1"/>
    <col min="15109" max="15109" width="14.453125" style="101" customWidth="1"/>
    <col min="15110" max="15110" width="17.54296875" style="101" customWidth="1"/>
    <col min="15111" max="15111" width="15.1796875" style="101" customWidth="1"/>
    <col min="15112" max="15112" width="20.1796875" style="101" customWidth="1"/>
    <col min="15113" max="15113" width="59.7265625" style="101" customWidth="1"/>
    <col min="15114" max="15114" width="33.7265625" style="101" customWidth="1"/>
    <col min="15115" max="15115" width="17.1796875" style="101" customWidth="1"/>
    <col min="15116" max="15116" width="18" style="101" customWidth="1"/>
    <col min="15117" max="15360" width="9.1796875" style="101"/>
    <col min="15361" max="15361" width="6.54296875" style="101" customWidth="1"/>
    <col min="15362" max="15362" width="22.26953125" style="101" customWidth="1"/>
    <col min="15363" max="15363" width="36.1796875" style="101" customWidth="1"/>
    <col min="15364" max="15364" width="43.26953125" style="101" customWidth="1"/>
    <col min="15365" max="15365" width="14.453125" style="101" customWidth="1"/>
    <col min="15366" max="15366" width="17.54296875" style="101" customWidth="1"/>
    <col min="15367" max="15367" width="15.1796875" style="101" customWidth="1"/>
    <col min="15368" max="15368" width="20.1796875" style="101" customWidth="1"/>
    <col min="15369" max="15369" width="59.7265625" style="101" customWidth="1"/>
    <col min="15370" max="15370" width="33.7265625" style="101" customWidth="1"/>
    <col min="15371" max="15371" width="17.1796875" style="101" customWidth="1"/>
    <col min="15372" max="15372" width="18" style="101" customWidth="1"/>
    <col min="15373" max="15616" width="9.1796875" style="101"/>
    <col min="15617" max="15617" width="6.54296875" style="101" customWidth="1"/>
    <col min="15618" max="15618" width="22.26953125" style="101" customWidth="1"/>
    <col min="15619" max="15619" width="36.1796875" style="101" customWidth="1"/>
    <col min="15620" max="15620" width="43.26953125" style="101" customWidth="1"/>
    <col min="15621" max="15621" width="14.453125" style="101" customWidth="1"/>
    <col min="15622" max="15622" width="17.54296875" style="101" customWidth="1"/>
    <col min="15623" max="15623" width="15.1796875" style="101" customWidth="1"/>
    <col min="15624" max="15624" width="20.1796875" style="101" customWidth="1"/>
    <col min="15625" max="15625" width="59.7265625" style="101" customWidth="1"/>
    <col min="15626" max="15626" width="33.7265625" style="101" customWidth="1"/>
    <col min="15627" max="15627" width="17.1796875" style="101" customWidth="1"/>
    <col min="15628" max="15628" width="18" style="101" customWidth="1"/>
    <col min="15629" max="15872" width="9.1796875" style="101"/>
    <col min="15873" max="15873" width="6.54296875" style="101" customWidth="1"/>
    <col min="15874" max="15874" width="22.26953125" style="101" customWidth="1"/>
    <col min="15875" max="15875" width="36.1796875" style="101" customWidth="1"/>
    <col min="15876" max="15876" width="43.26953125" style="101" customWidth="1"/>
    <col min="15877" max="15877" width="14.453125" style="101" customWidth="1"/>
    <col min="15878" max="15878" width="17.54296875" style="101" customWidth="1"/>
    <col min="15879" max="15879" width="15.1796875" style="101" customWidth="1"/>
    <col min="15880" max="15880" width="20.1796875" style="101" customWidth="1"/>
    <col min="15881" max="15881" width="59.7265625" style="101" customWidth="1"/>
    <col min="15882" max="15882" width="33.7265625" style="101" customWidth="1"/>
    <col min="15883" max="15883" width="17.1796875" style="101" customWidth="1"/>
    <col min="15884" max="15884" width="18" style="101" customWidth="1"/>
    <col min="15885" max="16128" width="9.1796875" style="101"/>
    <col min="16129" max="16129" width="6.54296875" style="101" customWidth="1"/>
    <col min="16130" max="16130" width="22.26953125" style="101" customWidth="1"/>
    <col min="16131" max="16131" width="36.1796875" style="101" customWidth="1"/>
    <col min="16132" max="16132" width="43.26953125" style="101" customWidth="1"/>
    <col min="16133" max="16133" width="14.453125" style="101" customWidth="1"/>
    <col min="16134" max="16134" width="17.54296875" style="101" customWidth="1"/>
    <col min="16135" max="16135" width="15.1796875" style="101" customWidth="1"/>
    <col min="16136" max="16136" width="20.1796875" style="101" customWidth="1"/>
    <col min="16137" max="16137" width="59.7265625" style="101" customWidth="1"/>
    <col min="16138" max="16138" width="33.7265625" style="101" customWidth="1"/>
    <col min="16139" max="16139" width="17.1796875" style="101" customWidth="1"/>
    <col min="16140" max="16140" width="18" style="101" customWidth="1"/>
    <col min="16141" max="16384" width="9.1796875" style="101"/>
  </cols>
  <sheetData>
    <row r="1" spans="1:17" s="89" customFormat="1" ht="18" x14ac:dyDescent="0.4">
      <c r="B1" s="136"/>
      <c r="H1" s="92"/>
      <c r="I1" s="92"/>
      <c r="J1" s="138"/>
    </row>
    <row r="2" spans="1:17" s="89" customFormat="1" ht="18" x14ac:dyDescent="0.4">
      <c r="A2" s="417" t="s">
        <v>71</v>
      </c>
      <c r="B2" s="417"/>
      <c r="C2" s="417"/>
      <c r="D2" s="417"/>
      <c r="E2" s="417"/>
      <c r="F2" s="417"/>
      <c r="G2" s="417"/>
      <c r="H2" s="417"/>
      <c r="I2" s="417"/>
      <c r="J2" s="139"/>
      <c r="K2" s="88"/>
      <c r="L2" s="88"/>
      <c r="M2" s="88"/>
      <c r="N2" s="88"/>
    </row>
    <row r="3" spans="1:17" s="89" customFormat="1" ht="18.75" customHeight="1" x14ac:dyDescent="0.4">
      <c r="A3" s="418" t="s">
        <v>55</v>
      </c>
      <c r="B3" s="418"/>
      <c r="C3" s="418"/>
      <c r="D3" s="418"/>
      <c r="E3" s="418"/>
      <c r="F3" s="418"/>
      <c r="G3" s="418"/>
      <c r="H3" s="418"/>
      <c r="I3" s="418"/>
      <c r="J3" s="140"/>
      <c r="K3" s="90"/>
      <c r="L3" s="90"/>
      <c r="M3" s="90"/>
      <c r="N3" s="90"/>
    </row>
    <row r="4" spans="1:17" s="89" customFormat="1" ht="18.75" customHeight="1" x14ac:dyDescent="0.4">
      <c r="A4" s="114"/>
      <c r="B4" s="114"/>
      <c r="C4" s="114"/>
      <c r="D4" s="114"/>
      <c r="E4" s="114"/>
      <c r="F4" s="114"/>
      <c r="G4" s="114"/>
      <c r="H4" s="143"/>
      <c r="I4" s="143"/>
      <c r="J4" s="141"/>
      <c r="K4" s="115"/>
      <c r="L4" s="115"/>
      <c r="M4" s="115"/>
      <c r="N4" s="115"/>
    </row>
    <row r="5" spans="1:17" s="89" customFormat="1" ht="18.75" customHeight="1" x14ac:dyDescent="0.4">
      <c r="A5" s="114"/>
      <c r="B5" s="114"/>
      <c r="C5" s="114"/>
      <c r="D5" s="114"/>
      <c r="E5" s="114"/>
      <c r="F5" s="114"/>
      <c r="G5" s="114"/>
      <c r="H5" s="143"/>
      <c r="I5" s="143"/>
      <c r="J5" s="141"/>
      <c r="K5" s="115"/>
      <c r="L5" s="115"/>
      <c r="M5" s="115"/>
      <c r="N5" s="115"/>
    </row>
    <row r="6" spans="1:17" s="70" customFormat="1" ht="77.5" x14ac:dyDescent="0.35">
      <c r="A6" s="332" t="s">
        <v>0</v>
      </c>
      <c r="B6" s="356" t="s">
        <v>1</v>
      </c>
      <c r="C6" s="356" t="s">
        <v>56</v>
      </c>
      <c r="D6" s="356" t="s">
        <v>3</v>
      </c>
      <c r="E6" s="356" t="s">
        <v>57</v>
      </c>
      <c r="F6" s="356" t="s">
        <v>569</v>
      </c>
      <c r="G6" s="356" t="s">
        <v>58</v>
      </c>
      <c r="H6" s="356" t="s">
        <v>64</v>
      </c>
      <c r="I6" s="356" t="s">
        <v>69</v>
      </c>
      <c r="J6" s="356" t="s">
        <v>59</v>
      </c>
      <c r="K6" s="356" t="s">
        <v>60</v>
      </c>
      <c r="L6" s="356" t="s">
        <v>1061</v>
      </c>
      <c r="M6" s="356" t="s">
        <v>1062</v>
      </c>
      <c r="N6" s="356" t="s">
        <v>10</v>
      </c>
      <c r="O6" s="356" t="s">
        <v>67</v>
      </c>
      <c r="P6" s="356" t="s">
        <v>12</v>
      </c>
      <c r="Q6" s="367" t="s">
        <v>13</v>
      </c>
    </row>
    <row r="7" spans="1:17" s="70" customFormat="1" ht="18" x14ac:dyDescent="0.35">
      <c r="A7" s="368">
        <v>1</v>
      </c>
      <c r="B7" s="369">
        <v>2</v>
      </c>
      <c r="C7" s="369">
        <v>3</v>
      </c>
      <c r="D7" s="369"/>
      <c r="E7" s="369">
        <v>5</v>
      </c>
      <c r="F7" s="369">
        <v>6</v>
      </c>
      <c r="G7" s="369">
        <v>7</v>
      </c>
      <c r="H7" s="369">
        <v>8</v>
      </c>
      <c r="I7" s="369">
        <v>9</v>
      </c>
      <c r="J7" s="369">
        <v>10</v>
      </c>
      <c r="K7" s="369">
        <v>11</v>
      </c>
      <c r="L7" s="369">
        <v>12</v>
      </c>
      <c r="M7" s="369">
        <v>13</v>
      </c>
      <c r="N7" s="369">
        <v>14</v>
      </c>
      <c r="O7" s="369">
        <v>15</v>
      </c>
      <c r="P7" s="369">
        <v>16</v>
      </c>
      <c r="Q7" s="369">
        <v>17</v>
      </c>
    </row>
    <row r="8" spans="1:17" s="111" customFormat="1" ht="123" customHeight="1" x14ac:dyDescent="0.4">
      <c r="A8" s="238">
        <v>1</v>
      </c>
      <c r="B8" s="121" t="s">
        <v>893</v>
      </c>
      <c r="C8" s="116" t="s">
        <v>1186</v>
      </c>
      <c r="D8" s="108" t="s">
        <v>1187</v>
      </c>
      <c r="E8" s="116" t="s">
        <v>1185</v>
      </c>
      <c r="F8" s="116" t="s">
        <v>996</v>
      </c>
      <c r="G8" s="120" t="s">
        <v>685</v>
      </c>
      <c r="H8" s="179">
        <v>1</v>
      </c>
      <c r="I8" s="120"/>
      <c r="J8" s="122">
        <v>14023</v>
      </c>
      <c r="K8" s="122">
        <v>15064067.52</v>
      </c>
      <c r="L8" s="118">
        <v>39003</v>
      </c>
      <c r="M8" s="119" t="s">
        <v>1189</v>
      </c>
      <c r="N8" s="109"/>
      <c r="O8" s="109"/>
      <c r="P8" s="109"/>
      <c r="Q8" s="109"/>
    </row>
    <row r="9" spans="1:17" s="111" customFormat="1" ht="123" customHeight="1" x14ac:dyDescent="0.4">
      <c r="A9" s="238">
        <v>2</v>
      </c>
      <c r="B9" s="121" t="s">
        <v>264</v>
      </c>
      <c r="C9" s="116" t="s">
        <v>1188</v>
      </c>
      <c r="D9" s="108" t="s">
        <v>688</v>
      </c>
      <c r="E9" s="116" t="s">
        <v>691</v>
      </c>
      <c r="F9" s="116" t="s">
        <v>996</v>
      </c>
      <c r="G9" s="120" t="s">
        <v>687</v>
      </c>
      <c r="H9" s="179">
        <v>1</v>
      </c>
      <c r="I9" s="120"/>
      <c r="J9" s="122">
        <v>61049</v>
      </c>
      <c r="K9" s="122">
        <v>15235952.199999999</v>
      </c>
      <c r="L9" s="118">
        <v>39003</v>
      </c>
      <c r="M9" s="119" t="s">
        <v>1190</v>
      </c>
      <c r="N9" s="109"/>
      <c r="O9" s="109"/>
      <c r="P9" s="109"/>
      <c r="Q9" s="109"/>
    </row>
    <row r="10" spans="1:17" s="111" customFormat="1" ht="126" x14ac:dyDescent="0.4">
      <c r="A10" s="238">
        <v>3</v>
      </c>
      <c r="B10" s="121" t="s">
        <v>988</v>
      </c>
      <c r="C10" s="116" t="s">
        <v>690</v>
      </c>
      <c r="D10" s="116" t="s">
        <v>1065</v>
      </c>
      <c r="E10" s="108" t="s">
        <v>691</v>
      </c>
      <c r="F10" s="116" t="s">
        <v>996</v>
      </c>
      <c r="G10" s="120" t="s">
        <v>689</v>
      </c>
      <c r="H10" s="179">
        <v>1</v>
      </c>
      <c r="I10" s="109"/>
      <c r="J10" s="122">
        <v>1154</v>
      </c>
      <c r="K10" s="122">
        <v>11724.64</v>
      </c>
      <c r="L10" s="118">
        <v>41169</v>
      </c>
      <c r="M10" s="119" t="s">
        <v>887</v>
      </c>
      <c r="N10" s="109"/>
      <c r="O10" s="119" t="s">
        <v>1483</v>
      </c>
      <c r="P10" s="117">
        <v>43132</v>
      </c>
      <c r="Q10" s="109"/>
    </row>
    <row r="11" spans="1:17" s="111" customFormat="1" ht="122.25" customHeight="1" x14ac:dyDescent="0.4">
      <c r="A11" s="238">
        <v>4</v>
      </c>
      <c r="B11" s="121" t="s">
        <v>894</v>
      </c>
      <c r="C11" s="116" t="s">
        <v>1167</v>
      </c>
      <c r="D11" s="116" t="s">
        <v>87</v>
      </c>
      <c r="E11" s="116" t="s">
        <v>686</v>
      </c>
      <c r="F11" s="116" t="s">
        <v>996</v>
      </c>
      <c r="G11" s="120" t="s">
        <v>692</v>
      </c>
      <c r="H11" s="179">
        <v>1</v>
      </c>
      <c r="I11" s="120"/>
      <c r="J11" s="122">
        <v>976</v>
      </c>
      <c r="K11" s="122">
        <v>207604.96</v>
      </c>
      <c r="L11" s="118">
        <v>39003</v>
      </c>
      <c r="M11" s="119" t="s">
        <v>1184</v>
      </c>
      <c r="N11" s="109"/>
      <c r="O11" s="128" t="s">
        <v>1632</v>
      </c>
      <c r="P11" s="109"/>
      <c r="Q11" s="109"/>
    </row>
    <row r="12" spans="1:17" s="111" customFormat="1" ht="90" x14ac:dyDescent="0.4">
      <c r="A12" s="107">
        <f t="shared" ref="A12" si="0">A11+1</f>
        <v>5</v>
      </c>
      <c r="B12" s="121" t="s">
        <v>895</v>
      </c>
      <c r="C12" s="116" t="s">
        <v>1168</v>
      </c>
      <c r="D12" s="116" t="s">
        <v>83</v>
      </c>
      <c r="E12" s="116" t="s">
        <v>686</v>
      </c>
      <c r="F12" s="116" t="s">
        <v>997</v>
      </c>
      <c r="G12" s="120" t="s">
        <v>693</v>
      </c>
      <c r="H12" s="179">
        <v>1</v>
      </c>
      <c r="I12" s="179">
        <v>1</v>
      </c>
      <c r="J12" s="122">
        <v>1787</v>
      </c>
      <c r="K12" s="122"/>
      <c r="L12" s="118">
        <v>39003</v>
      </c>
      <c r="M12" s="119" t="s">
        <v>889</v>
      </c>
      <c r="N12" s="109"/>
      <c r="O12" s="123" t="s">
        <v>1479</v>
      </c>
      <c r="P12" s="117">
        <v>34512</v>
      </c>
      <c r="Q12" s="109"/>
    </row>
    <row r="13" spans="1:17" s="111" customFormat="1" ht="138" customHeight="1" x14ac:dyDescent="0.4">
      <c r="A13" s="238">
        <v>6</v>
      </c>
      <c r="B13" s="121" t="s">
        <v>896</v>
      </c>
      <c r="C13" s="116" t="s">
        <v>695</v>
      </c>
      <c r="D13" s="116" t="s">
        <v>696</v>
      </c>
      <c r="E13" s="116" t="s">
        <v>686</v>
      </c>
      <c r="F13" s="116" t="s">
        <v>996</v>
      </c>
      <c r="G13" s="120" t="s">
        <v>694</v>
      </c>
      <c r="H13" s="179">
        <v>1</v>
      </c>
      <c r="I13" s="179">
        <v>1</v>
      </c>
      <c r="J13" s="122">
        <v>1001</v>
      </c>
      <c r="K13" s="122"/>
      <c r="L13" s="124">
        <v>39003</v>
      </c>
      <c r="M13" s="123" t="s">
        <v>1183</v>
      </c>
      <c r="N13" s="109"/>
      <c r="O13" s="128" t="s">
        <v>1487</v>
      </c>
      <c r="P13" s="109"/>
      <c r="Q13" s="109"/>
    </row>
    <row r="14" spans="1:17" s="111" customFormat="1" ht="90" x14ac:dyDescent="0.4">
      <c r="A14" s="238">
        <v>7</v>
      </c>
      <c r="B14" s="121" t="s">
        <v>901</v>
      </c>
      <c r="C14" s="116" t="s">
        <v>697</v>
      </c>
      <c r="D14" s="116" t="s">
        <v>118</v>
      </c>
      <c r="E14" s="116" t="s">
        <v>698</v>
      </c>
      <c r="F14" s="116" t="s">
        <v>996</v>
      </c>
      <c r="G14" s="120"/>
      <c r="H14" s="179">
        <v>1</v>
      </c>
      <c r="I14" s="179">
        <v>1</v>
      </c>
      <c r="J14" s="122">
        <v>219600</v>
      </c>
      <c r="K14" s="122"/>
      <c r="L14" s="124">
        <v>39673</v>
      </c>
      <c r="M14" s="123" t="s">
        <v>890</v>
      </c>
      <c r="N14" s="109"/>
      <c r="O14" s="92"/>
      <c r="P14" s="109"/>
      <c r="Q14" s="109"/>
    </row>
    <row r="15" spans="1:17" s="111" customFormat="1" ht="54" x14ac:dyDescent="0.4">
      <c r="A15" s="238">
        <v>8</v>
      </c>
      <c r="B15" s="121" t="s">
        <v>902</v>
      </c>
      <c r="C15" s="116" t="s">
        <v>699</v>
      </c>
      <c r="D15" s="116" t="s">
        <v>89</v>
      </c>
      <c r="E15" s="116" t="s">
        <v>686</v>
      </c>
      <c r="F15" s="116" t="s">
        <v>996</v>
      </c>
      <c r="G15" s="120"/>
      <c r="H15" s="179">
        <v>1</v>
      </c>
      <c r="I15" s="120"/>
      <c r="J15" s="122">
        <v>10000</v>
      </c>
      <c r="K15" s="122"/>
      <c r="L15" s="124">
        <v>39673</v>
      </c>
      <c r="M15" s="123" t="s">
        <v>890</v>
      </c>
      <c r="N15" s="109"/>
      <c r="O15" s="109"/>
      <c r="P15" s="109"/>
      <c r="Q15" s="109"/>
    </row>
    <row r="16" spans="1:17" s="111" customFormat="1" ht="72" x14ac:dyDescent="0.4">
      <c r="A16" s="238">
        <v>9</v>
      </c>
      <c r="B16" s="121" t="s">
        <v>903</v>
      </c>
      <c r="C16" s="108" t="s">
        <v>700</v>
      </c>
      <c r="D16" s="108" t="s">
        <v>106</v>
      </c>
      <c r="E16" s="108" t="s">
        <v>686</v>
      </c>
      <c r="F16" s="116" t="s">
        <v>996</v>
      </c>
      <c r="G16" s="109"/>
      <c r="H16" s="179">
        <v>1</v>
      </c>
      <c r="I16" s="109"/>
      <c r="J16" s="122">
        <v>8250</v>
      </c>
      <c r="K16" s="110"/>
      <c r="L16" s="124">
        <v>39673</v>
      </c>
      <c r="M16" s="123" t="s">
        <v>890</v>
      </c>
      <c r="N16" s="109"/>
      <c r="O16" s="109"/>
      <c r="P16" s="109"/>
      <c r="Q16" s="109"/>
    </row>
    <row r="17" spans="1:17" s="111" customFormat="1" ht="72" x14ac:dyDescent="0.4">
      <c r="A17" s="238">
        <v>10</v>
      </c>
      <c r="B17" s="121" t="s">
        <v>904</v>
      </c>
      <c r="C17" s="108" t="s">
        <v>701</v>
      </c>
      <c r="D17" s="108" t="s">
        <v>702</v>
      </c>
      <c r="E17" s="108" t="s">
        <v>686</v>
      </c>
      <c r="F17" s="116" t="s">
        <v>996</v>
      </c>
      <c r="G17" s="109"/>
      <c r="H17" s="179">
        <v>1</v>
      </c>
      <c r="I17" s="109"/>
      <c r="J17" s="122">
        <v>2250</v>
      </c>
      <c r="K17" s="110"/>
      <c r="L17" s="124">
        <v>39673</v>
      </c>
      <c r="M17" s="123" t="s">
        <v>890</v>
      </c>
      <c r="N17" s="109"/>
      <c r="O17" s="109"/>
      <c r="P17" s="109"/>
      <c r="Q17" s="109"/>
    </row>
    <row r="18" spans="1:17" s="111" customFormat="1" ht="54" x14ac:dyDescent="0.4">
      <c r="A18" s="238">
        <v>11</v>
      </c>
      <c r="B18" s="121" t="s">
        <v>905</v>
      </c>
      <c r="C18" s="108" t="s">
        <v>703</v>
      </c>
      <c r="D18" s="108" t="s">
        <v>704</v>
      </c>
      <c r="E18" s="108" t="s">
        <v>686</v>
      </c>
      <c r="F18" s="116" t="s">
        <v>996</v>
      </c>
      <c r="G18" s="109"/>
      <c r="H18" s="179">
        <v>1</v>
      </c>
      <c r="I18" s="109"/>
      <c r="J18" s="122">
        <v>20000</v>
      </c>
      <c r="K18" s="110"/>
      <c r="L18" s="124">
        <v>39673</v>
      </c>
      <c r="M18" s="123" t="s">
        <v>890</v>
      </c>
      <c r="N18" s="109"/>
      <c r="O18" s="109"/>
      <c r="P18" s="109"/>
      <c r="Q18" s="109"/>
    </row>
    <row r="19" spans="1:17" s="111" customFormat="1" ht="72" x14ac:dyDescent="0.4">
      <c r="A19" s="238">
        <v>12</v>
      </c>
      <c r="B19" s="121" t="s">
        <v>906</v>
      </c>
      <c r="C19" s="108" t="s">
        <v>705</v>
      </c>
      <c r="D19" s="108" t="s">
        <v>706</v>
      </c>
      <c r="E19" s="108" t="s">
        <v>686</v>
      </c>
      <c r="F19" s="116" t="s">
        <v>996</v>
      </c>
      <c r="G19" s="109"/>
      <c r="H19" s="179">
        <v>1</v>
      </c>
      <c r="I19" s="109"/>
      <c r="J19" s="122">
        <v>9000</v>
      </c>
      <c r="K19" s="110"/>
      <c r="L19" s="124">
        <v>39673</v>
      </c>
      <c r="M19" s="123" t="s">
        <v>890</v>
      </c>
      <c r="N19" s="109"/>
      <c r="O19" s="109"/>
      <c r="P19" s="109"/>
      <c r="Q19" s="109"/>
    </row>
    <row r="20" spans="1:17" s="111" customFormat="1" ht="72" x14ac:dyDescent="0.4">
      <c r="A20" s="238">
        <v>13</v>
      </c>
      <c r="B20" s="121" t="s">
        <v>907</v>
      </c>
      <c r="C20" s="108" t="s">
        <v>707</v>
      </c>
      <c r="D20" s="108" t="s">
        <v>116</v>
      </c>
      <c r="E20" s="108" t="s">
        <v>686</v>
      </c>
      <c r="F20" s="116" t="s">
        <v>996</v>
      </c>
      <c r="G20" s="109"/>
      <c r="H20" s="179">
        <v>1</v>
      </c>
      <c r="I20" s="109"/>
      <c r="J20" s="122">
        <v>4750</v>
      </c>
      <c r="K20" s="110"/>
      <c r="L20" s="124">
        <v>39673</v>
      </c>
      <c r="M20" s="123" t="s">
        <v>890</v>
      </c>
      <c r="N20" s="109"/>
      <c r="O20" s="109"/>
      <c r="P20" s="109"/>
      <c r="Q20" s="109"/>
    </row>
    <row r="21" spans="1:17" s="111" customFormat="1" ht="54" x14ac:dyDescent="0.4">
      <c r="A21" s="238">
        <v>14</v>
      </c>
      <c r="B21" s="121" t="s">
        <v>908</v>
      </c>
      <c r="C21" s="108" t="s">
        <v>708</v>
      </c>
      <c r="D21" s="108" t="s">
        <v>709</v>
      </c>
      <c r="E21" s="108" t="s">
        <v>686</v>
      </c>
      <c r="F21" s="116" t="s">
        <v>996</v>
      </c>
      <c r="G21" s="109"/>
      <c r="H21" s="179">
        <v>1</v>
      </c>
      <c r="I21" s="109"/>
      <c r="J21" s="122">
        <v>2000</v>
      </c>
      <c r="K21" s="110"/>
      <c r="L21" s="124">
        <v>39673</v>
      </c>
      <c r="M21" s="123" t="s">
        <v>890</v>
      </c>
      <c r="N21" s="109"/>
      <c r="O21" s="109"/>
      <c r="P21" s="109"/>
      <c r="Q21" s="109"/>
    </row>
    <row r="22" spans="1:17" s="111" customFormat="1" ht="72" x14ac:dyDescent="0.4">
      <c r="A22" s="238">
        <v>15</v>
      </c>
      <c r="B22" s="121" t="s">
        <v>909</v>
      </c>
      <c r="C22" s="108" t="s">
        <v>710</v>
      </c>
      <c r="D22" s="108" t="s">
        <v>711</v>
      </c>
      <c r="E22" s="108" t="s">
        <v>686</v>
      </c>
      <c r="F22" s="116" t="s">
        <v>996</v>
      </c>
      <c r="G22" s="109"/>
      <c r="H22" s="179">
        <v>1</v>
      </c>
      <c r="I22" s="109"/>
      <c r="J22" s="122">
        <v>8000</v>
      </c>
      <c r="K22" s="110"/>
      <c r="L22" s="124">
        <v>39673</v>
      </c>
      <c r="M22" s="123" t="s">
        <v>890</v>
      </c>
      <c r="N22" s="109"/>
      <c r="O22" s="109"/>
      <c r="P22" s="109"/>
      <c r="Q22" s="109"/>
    </row>
    <row r="23" spans="1:17" s="111" customFormat="1" ht="72" x14ac:dyDescent="0.4">
      <c r="A23" s="238">
        <v>16</v>
      </c>
      <c r="B23" s="121" t="s">
        <v>910</v>
      </c>
      <c r="C23" s="108" t="s">
        <v>700</v>
      </c>
      <c r="D23" s="108" t="s">
        <v>712</v>
      </c>
      <c r="E23" s="108" t="s">
        <v>686</v>
      </c>
      <c r="F23" s="116" t="s">
        <v>996</v>
      </c>
      <c r="G23" s="109"/>
      <c r="H23" s="179">
        <v>1</v>
      </c>
      <c r="I23" s="109"/>
      <c r="J23" s="122">
        <v>8250</v>
      </c>
      <c r="K23" s="110"/>
      <c r="L23" s="124">
        <v>39673</v>
      </c>
      <c r="M23" s="123" t="s">
        <v>890</v>
      </c>
      <c r="N23" s="109"/>
      <c r="O23" s="109"/>
      <c r="P23" s="109"/>
      <c r="Q23" s="109"/>
    </row>
    <row r="24" spans="1:17" s="111" customFormat="1" ht="72" x14ac:dyDescent="0.4">
      <c r="A24" s="238">
        <v>17</v>
      </c>
      <c r="B24" s="121" t="s">
        <v>911</v>
      </c>
      <c r="C24" s="108" t="s">
        <v>713</v>
      </c>
      <c r="D24" s="108" t="s">
        <v>714</v>
      </c>
      <c r="E24" s="108" t="s">
        <v>686</v>
      </c>
      <c r="F24" s="116" t="s">
        <v>996</v>
      </c>
      <c r="G24" s="109"/>
      <c r="H24" s="179">
        <v>1</v>
      </c>
      <c r="I24" s="109"/>
      <c r="J24" s="122">
        <v>19250</v>
      </c>
      <c r="K24" s="110"/>
      <c r="L24" s="124">
        <v>39673</v>
      </c>
      <c r="M24" s="123" t="s">
        <v>890</v>
      </c>
      <c r="N24" s="109"/>
      <c r="O24" s="109"/>
      <c r="P24" s="109"/>
      <c r="Q24" s="109"/>
    </row>
    <row r="25" spans="1:17" s="111" customFormat="1" ht="54" x14ac:dyDescent="0.4">
      <c r="A25" s="238">
        <v>18</v>
      </c>
      <c r="B25" s="121" t="s">
        <v>912</v>
      </c>
      <c r="C25" s="108" t="s">
        <v>715</v>
      </c>
      <c r="D25" s="108" t="s">
        <v>716</v>
      </c>
      <c r="E25" s="108" t="s">
        <v>686</v>
      </c>
      <c r="F25" s="116" t="s">
        <v>996</v>
      </c>
      <c r="G25" s="109"/>
      <c r="H25" s="179">
        <v>1</v>
      </c>
      <c r="I25" s="109"/>
      <c r="J25" s="122">
        <v>19250</v>
      </c>
      <c r="K25" s="110"/>
      <c r="L25" s="124">
        <v>39673</v>
      </c>
      <c r="M25" s="123" t="s">
        <v>890</v>
      </c>
      <c r="N25" s="109"/>
      <c r="O25" s="109"/>
      <c r="P25" s="109"/>
      <c r="Q25" s="109"/>
    </row>
    <row r="26" spans="1:17" s="111" customFormat="1" ht="72" x14ac:dyDescent="0.4">
      <c r="A26" s="238">
        <v>19</v>
      </c>
      <c r="B26" s="121" t="s">
        <v>913</v>
      </c>
      <c r="C26" s="108" t="s">
        <v>717</v>
      </c>
      <c r="D26" s="108" t="s">
        <v>718</v>
      </c>
      <c r="E26" s="108" t="s">
        <v>686</v>
      </c>
      <c r="F26" s="116" t="s">
        <v>996</v>
      </c>
      <c r="G26" s="109"/>
      <c r="H26" s="179">
        <v>1</v>
      </c>
      <c r="I26" s="109"/>
      <c r="J26" s="122">
        <v>6000</v>
      </c>
      <c r="K26" s="110"/>
      <c r="L26" s="124">
        <v>39673</v>
      </c>
      <c r="M26" s="123" t="s">
        <v>890</v>
      </c>
      <c r="N26" s="109"/>
      <c r="O26" s="109"/>
      <c r="P26" s="109"/>
      <c r="Q26" s="109"/>
    </row>
    <row r="27" spans="1:17" s="111" customFormat="1" ht="72" x14ac:dyDescent="0.4">
      <c r="A27" s="238">
        <v>20</v>
      </c>
      <c r="B27" s="121" t="s">
        <v>914</v>
      </c>
      <c r="C27" s="108" t="s">
        <v>719</v>
      </c>
      <c r="D27" s="108" t="s">
        <v>720</v>
      </c>
      <c r="E27" s="108" t="s">
        <v>686</v>
      </c>
      <c r="F27" s="116" t="s">
        <v>996</v>
      </c>
      <c r="G27" s="109"/>
      <c r="H27" s="179">
        <v>1</v>
      </c>
      <c r="I27" s="109"/>
      <c r="J27" s="122">
        <v>1250</v>
      </c>
      <c r="K27" s="110"/>
      <c r="L27" s="124">
        <v>39673</v>
      </c>
      <c r="M27" s="123" t="s">
        <v>890</v>
      </c>
      <c r="N27" s="109"/>
      <c r="O27" s="109"/>
      <c r="P27" s="109"/>
      <c r="Q27" s="109"/>
    </row>
    <row r="28" spans="1:17" s="111" customFormat="1" ht="72" x14ac:dyDescent="0.4">
      <c r="A28" s="238">
        <v>21</v>
      </c>
      <c r="B28" s="121" t="s">
        <v>915</v>
      </c>
      <c r="C28" s="108" t="s">
        <v>721</v>
      </c>
      <c r="D28" s="108" t="s">
        <v>722</v>
      </c>
      <c r="E28" s="108" t="s">
        <v>686</v>
      </c>
      <c r="F28" s="116" t="s">
        <v>996</v>
      </c>
      <c r="G28" s="109"/>
      <c r="H28" s="179">
        <v>1</v>
      </c>
      <c r="I28" s="109"/>
      <c r="J28" s="122">
        <v>11000</v>
      </c>
      <c r="K28" s="110"/>
      <c r="L28" s="124">
        <v>39673</v>
      </c>
      <c r="M28" s="123" t="s">
        <v>890</v>
      </c>
      <c r="N28" s="109"/>
      <c r="O28" s="109"/>
      <c r="P28" s="109"/>
      <c r="Q28" s="109"/>
    </row>
    <row r="29" spans="1:17" s="111" customFormat="1" ht="54" x14ac:dyDescent="0.4">
      <c r="A29" s="238">
        <v>22</v>
      </c>
      <c r="B29" s="121" t="s">
        <v>916</v>
      </c>
      <c r="C29" s="108" t="s">
        <v>723</v>
      </c>
      <c r="D29" s="108" t="s">
        <v>724</v>
      </c>
      <c r="E29" s="108" t="s">
        <v>686</v>
      </c>
      <c r="F29" s="116" t="s">
        <v>996</v>
      </c>
      <c r="G29" s="109"/>
      <c r="H29" s="179">
        <v>1</v>
      </c>
      <c r="I29" s="109"/>
      <c r="J29" s="122">
        <v>7000</v>
      </c>
      <c r="K29" s="110"/>
      <c r="L29" s="124">
        <v>39673</v>
      </c>
      <c r="M29" s="123" t="s">
        <v>890</v>
      </c>
      <c r="N29" s="109"/>
      <c r="O29" s="109"/>
      <c r="P29" s="109"/>
      <c r="Q29" s="109"/>
    </row>
    <row r="30" spans="1:17" s="111" customFormat="1" ht="72" x14ac:dyDescent="0.4">
      <c r="A30" s="238">
        <v>23</v>
      </c>
      <c r="B30" s="121" t="s">
        <v>265</v>
      </c>
      <c r="C30" s="108" t="s">
        <v>725</v>
      </c>
      <c r="D30" s="108" t="s">
        <v>726</v>
      </c>
      <c r="E30" s="108" t="s">
        <v>686</v>
      </c>
      <c r="F30" s="116" t="s">
        <v>996</v>
      </c>
      <c r="G30" s="109"/>
      <c r="H30" s="179">
        <v>1</v>
      </c>
      <c r="I30" s="109"/>
      <c r="J30" s="122">
        <v>5250</v>
      </c>
      <c r="K30" s="110"/>
      <c r="L30" s="124">
        <v>39673</v>
      </c>
      <c r="M30" s="123" t="s">
        <v>890</v>
      </c>
      <c r="N30" s="109"/>
      <c r="O30" s="109"/>
      <c r="P30" s="109"/>
      <c r="Q30" s="109"/>
    </row>
    <row r="31" spans="1:17" s="111" customFormat="1" ht="72" x14ac:dyDescent="0.4">
      <c r="A31" s="238">
        <v>24</v>
      </c>
      <c r="B31" s="121" t="s">
        <v>266</v>
      </c>
      <c r="C31" s="108" t="s">
        <v>727</v>
      </c>
      <c r="D31" s="108" t="s">
        <v>728</v>
      </c>
      <c r="E31" s="108" t="s">
        <v>686</v>
      </c>
      <c r="F31" s="116" t="s">
        <v>996</v>
      </c>
      <c r="G31" s="109"/>
      <c r="H31" s="179">
        <v>1</v>
      </c>
      <c r="I31" s="109"/>
      <c r="J31" s="122">
        <v>5500</v>
      </c>
      <c r="K31" s="110"/>
      <c r="L31" s="124">
        <v>39673</v>
      </c>
      <c r="M31" s="123" t="s">
        <v>890</v>
      </c>
      <c r="N31" s="109"/>
      <c r="O31" s="109"/>
      <c r="P31" s="109"/>
      <c r="Q31" s="109"/>
    </row>
    <row r="32" spans="1:17" s="111" customFormat="1" ht="54" x14ac:dyDescent="0.4">
      <c r="A32" s="238">
        <v>25</v>
      </c>
      <c r="B32" s="121" t="s">
        <v>917</v>
      </c>
      <c r="C32" s="108" t="s">
        <v>700</v>
      </c>
      <c r="D32" s="108" t="s">
        <v>729</v>
      </c>
      <c r="E32" s="108" t="s">
        <v>686</v>
      </c>
      <c r="F32" s="116" t="s">
        <v>996</v>
      </c>
      <c r="G32" s="109"/>
      <c r="H32" s="179">
        <v>1</v>
      </c>
      <c r="I32" s="109"/>
      <c r="J32" s="122">
        <v>8250</v>
      </c>
      <c r="K32" s="110"/>
      <c r="L32" s="124">
        <v>39673</v>
      </c>
      <c r="M32" s="123" t="s">
        <v>890</v>
      </c>
      <c r="N32" s="109"/>
      <c r="O32" s="109"/>
      <c r="P32" s="109"/>
      <c r="Q32" s="109"/>
    </row>
    <row r="33" spans="1:17" s="111" customFormat="1" ht="72" x14ac:dyDescent="0.4">
      <c r="A33" s="238">
        <v>26</v>
      </c>
      <c r="B33" s="121" t="s">
        <v>918</v>
      </c>
      <c r="C33" s="108" t="s">
        <v>730</v>
      </c>
      <c r="D33" s="108" t="s">
        <v>731</v>
      </c>
      <c r="E33" s="108" t="s">
        <v>686</v>
      </c>
      <c r="F33" s="116" t="s">
        <v>996</v>
      </c>
      <c r="G33" s="109"/>
      <c r="H33" s="179">
        <v>1</v>
      </c>
      <c r="I33" s="109"/>
      <c r="J33" s="122">
        <v>8500</v>
      </c>
      <c r="K33" s="110"/>
      <c r="L33" s="124">
        <v>39673</v>
      </c>
      <c r="M33" s="123" t="s">
        <v>890</v>
      </c>
      <c r="N33" s="109"/>
      <c r="O33" s="109"/>
      <c r="P33" s="109"/>
      <c r="Q33" s="109"/>
    </row>
    <row r="34" spans="1:17" s="111" customFormat="1" ht="72" x14ac:dyDescent="0.4">
      <c r="A34" s="238">
        <v>27</v>
      </c>
      <c r="B34" s="121" t="s">
        <v>267</v>
      </c>
      <c r="C34" s="108" t="s">
        <v>723</v>
      </c>
      <c r="D34" s="108" t="s">
        <v>732</v>
      </c>
      <c r="E34" s="108" t="s">
        <v>686</v>
      </c>
      <c r="F34" s="116" t="s">
        <v>996</v>
      </c>
      <c r="G34" s="109"/>
      <c r="H34" s="179">
        <v>1</v>
      </c>
      <c r="I34" s="109"/>
      <c r="J34" s="122">
        <v>7000</v>
      </c>
      <c r="K34" s="110"/>
      <c r="L34" s="124">
        <v>39673</v>
      </c>
      <c r="M34" s="123" t="s">
        <v>890</v>
      </c>
      <c r="N34" s="109"/>
      <c r="O34" s="109"/>
      <c r="P34" s="109"/>
      <c r="Q34" s="109"/>
    </row>
    <row r="35" spans="1:17" s="111" customFormat="1" ht="72" x14ac:dyDescent="0.4">
      <c r="A35" s="238">
        <v>28</v>
      </c>
      <c r="B35" s="121" t="s">
        <v>919</v>
      </c>
      <c r="C35" s="108" t="s">
        <v>733</v>
      </c>
      <c r="D35" s="108" t="s">
        <v>734</v>
      </c>
      <c r="E35" s="108" t="s">
        <v>686</v>
      </c>
      <c r="F35" s="116" t="s">
        <v>996</v>
      </c>
      <c r="G35" s="109"/>
      <c r="H35" s="179">
        <v>1</v>
      </c>
      <c r="I35" s="109"/>
      <c r="J35" s="122">
        <v>1750</v>
      </c>
      <c r="K35" s="110"/>
      <c r="L35" s="124">
        <v>39673</v>
      </c>
      <c r="M35" s="123" t="s">
        <v>890</v>
      </c>
      <c r="N35" s="109"/>
      <c r="O35" s="109"/>
      <c r="P35" s="109"/>
      <c r="Q35" s="109"/>
    </row>
    <row r="36" spans="1:17" s="111" customFormat="1" ht="72" x14ac:dyDescent="0.4">
      <c r="A36" s="238">
        <v>29</v>
      </c>
      <c r="B36" s="121" t="s">
        <v>920</v>
      </c>
      <c r="C36" s="108" t="s">
        <v>735</v>
      </c>
      <c r="D36" s="108" t="s">
        <v>736</v>
      </c>
      <c r="E36" s="108" t="s">
        <v>686</v>
      </c>
      <c r="F36" s="116" t="s">
        <v>996</v>
      </c>
      <c r="G36" s="109"/>
      <c r="H36" s="179">
        <v>1</v>
      </c>
      <c r="I36" s="109"/>
      <c r="J36" s="122">
        <v>2750</v>
      </c>
      <c r="K36" s="109"/>
      <c r="L36" s="124">
        <v>39673</v>
      </c>
      <c r="M36" s="123" t="s">
        <v>890</v>
      </c>
      <c r="N36" s="109"/>
      <c r="O36" s="109"/>
      <c r="P36" s="109"/>
      <c r="Q36" s="109"/>
    </row>
    <row r="37" spans="1:17" s="111" customFormat="1" ht="72" x14ac:dyDescent="0.4">
      <c r="A37" s="238">
        <v>30</v>
      </c>
      <c r="B37" s="121" t="s">
        <v>921</v>
      </c>
      <c r="C37" s="108" t="s">
        <v>733</v>
      </c>
      <c r="D37" s="108" t="s">
        <v>737</v>
      </c>
      <c r="E37" s="108" t="s">
        <v>686</v>
      </c>
      <c r="F37" s="116" t="s">
        <v>996</v>
      </c>
      <c r="G37" s="109"/>
      <c r="H37" s="179">
        <v>1</v>
      </c>
      <c r="I37" s="109"/>
      <c r="J37" s="122">
        <v>1750</v>
      </c>
      <c r="K37" s="109"/>
      <c r="L37" s="124">
        <v>39673</v>
      </c>
      <c r="M37" s="123" t="s">
        <v>890</v>
      </c>
      <c r="N37" s="109"/>
      <c r="O37" s="109"/>
      <c r="P37" s="109"/>
      <c r="Q37" s="109"/>
    </row>
    <row r="38" spans="1:17" s="111" customFormat="1" ht="72" x14ac:dyDescent="0.4">
      <c r="A38" s="238">
        <v>31</v>
      </c>
      <c r="B38" s="121" t="s">
        <v>922</v>
      </c>
      <c r="C38" s="108" t="s">
        <v>738</v>
      </c>
      <c r="D38" s="108" t="s">
        <v>739</v>
      </c>
      <c r="E38" s="108" t="s">
        <v>686</v>
      </c>
      <c r="F38" s="116" t="s">
        <v>996</v>
      </c>
      <c r="G38" s="109"/>
      <c r="H38" s="179">
        <v>1</v>
      </c>
      <c r="I38" s="109"/>
      <c r="J38" s="122">
        <v>6500</v>
      </c>
      <c r="K38" s="109"/>
      <c r="L38" s="124">
        <v>39673</v>
      </c>
      <c r="M38" s="123" t="s">
        <v>890</v>
      </c>
      <c r="N38" s="109"/>
      <c r="O38" s="109"/>
      <c r="P38" s="109"/>
      <c r="Q38" s="109"/>
    </row>
    <row r="39" spans="1:17" s="111" customFormat="1" ht="72" x14ac:dyDescent="0.4">
      <c r="A39" s="238">
        <v>32</v>
      </c>
      <c r="B39" s="121" t="s">
        <v>268</v>
      </c>
      <c r="C39" s="108" t="s">
        <v>740</v>
      </c>
      <c r="D39" s="108" t="s">
        <v>741</v>
      </c>
      <c r="E39" s="108" t="s">
        <v>686</v>
      </c>
      <c r="F39" s="116" t="s">
        <v>996</v>
      </c>
      <c r="G39" s="109"/>
      <c r="H39" s="179">
        <v>1</v>
      </c>
      <c r="I39" s="109"/>
      <c r="J39" s="122">
        <v>5000</v>
      </c>
      <c r="K39" s="109"/>
      <c r="L39" s="124">
        <v>39673</v>
      </c>
      <c r="M39" s="123" t="s">
        <v>890</v>
      </c>
      <c r="N39" s="109"/>
      <c r="O39" s="109"/>
      <c r="P39" s="109"/>
      <c r="Q39" s="109"/>
    </row>
    <row r="40" spans="1:17" s="111" customFormat="1" ht="54" x14ac:dyDescent="0.4">
      <c r="A40" s="238">
        <v>33</v>
      </c>
      <c r="B40" s="121" t="s">
        <v>269</v>
      </c>
      <c r="C40" s="108" t="s">
        <v>742</v>
      </c>
      <c r="D40" s="108" t="s">
        <v>743</v>
      </c>
      <c r="E40" s="108" t="s">
        <v>686</v>
      </c>
      <c r="F40" s="116" t="s">
        <v>996</v>
      </c>
      <c r="G40" s="109"/>
      <c r="H40" s="179">
        <v>1</v>
      </c>
      <c r="I40" s="109"/>
      <c r="J40" s="122">
        <v>1400</v>
      </c>
      <c r="K40" s="110"/>
      <c r="L40" s="124">
        <v>39673</v>
      </c>
      <c r="M40" s="123" t="s">
        <v>890</v>
      </c>
      <c r="N40" s="109"/>
      <c r="O40" s="109"/>
      <c r="P40" s="109"/>
      <c r="Q40" s="109"/>
    </row>
    <row r="41" spans="1:17" s="111" customFormat="1" ht="54" x14ac:dyDescent="0.4">
      <c r="A41" s="238">
        <v>34</v>
      </c>
      <c r="B41" s="121" t="s">
        <v>270</v>
      </c>
      <c r="C41" s="108" t="s">
        <v>744</v>
      </c>
      <c r="D41" s="108" t="s">
        <v>745</v>
      </c>
      <c r="E41" s="108" t="s">
        <v>686</v>
      </c>
      <c r="F41" s="116" t="s">
        <v>996</v>
      </c>
      <c r="G41" s="109"/>
      <c r="H41" s="179">
        <v>1</v>
      </c>
      <c r="I41" s="109"/>
      <c r="J41" s="122">
        <v>1750</v>
      </c>
      <c r="K41" s="110"/>
      <c r="L41" s="124">
        <v>39673</v>
      </c>
      <c r="M41" s="123" t="s">
        <v>890</v>
      </c>
      <c r="N41" s="109"/>
      <c r="O41" s="109"/>
      <c r="P41" s="109"/>
      <c r="Q41" s="109"/>
    </row>
    <row r="42" spans="1:17" s="111" customFormat="1" ht="54" x14ac:dyDescent="0.4">
      <c r="A42" s="238">
        <v>35</v>
      </c>
      <c r="B42" s="121" t="s">
        <v>271</v>
      </c>
      <c r="C42" s="108" t="s">
        <v>746</v>
      </c>
      <c r="D42" s="108" t="s">
        <v>747</v>
      </c>
      <c r="E42" s="108" t="s">
        <v>686</v>
      </c>
      <c r="F42" s="116" t="s">
        <v>996</v>
      </c>
      <c r="G42" s="109"/>
      <c r="H42" s="179">
        <v>1</v>
      </c>
      <c r="I42" s="109"/>
      <c r="J42" s="122">
        <v>3500</v>
      </c>
      <c r="K42" s="110"/>
      <c r="L42" s="124">
        <v>39673</v>
      </c>
      <c r="M42" s="123" t="s">
        <v>890</v>
      </c>
      <c r="N42" s="109"/>
      <c r="O42" s="109"/>
      <c r="P42" s="109"/>
      <c r="Q42" s="109"/>
    </row>
    <row r="43" spans="1:17" s="111" customFormat="1" ht="72" x14ac:dyDescent="0.4">
      <c r="A43" s="238">
        <v>36</v>
      </c>
      <c r="B43" s="121" t="s">
        <v>272</v>
      </c>
      <c r="C43" s="108" t="s">
        <v>748</v>
      </c>
      <c r="D43" s="108" t="s">
        <v>749</v>
      </c>
      <c r="E43" s="108" t="s">
        <v>686</v>
      </c>
      <c r="F43" s="116" t="s">
        <v>996</v>
      </c>
      <c r="G43" s="109"/>
      <c r="H43" s="179">
        <v>1</v>
      </c>
      <c r="I43" s="109"/>
      <c r="J43" s="122">
        <v>4000</v>
      </c>
      <c r="K43" s="110"/>
      <c r="L43" s="124">
        <v>39673</v>
      </c>
      <c r="M43" s="123" t="s">
        <v>890</v>
      </c>
      <c r="N43" s="109"/>
      <c r="O43" s="109"/>
      <c r="P43" s="109"/>
      <c r="Q43" s="109"/>
    </row>
    <row r="44" spans="1:17" s="111" customFormat="1" ht="54" x14ac:dyDescent="0.4">
      <c r="A44" s="238">
        <v>37</v>
      </c>
      <c r="B44" s="121" t="s">
        <v>923</v>
      </c>
      <c r="C44" s="108" t="s">
        <v>750</v>
      </c>
      <c r="D44" s="108" t="s">
        <v>751</v>
      </c>
      <c r="E44" s="108" t="s">
        <v>686</v>
      </c>
      <c r="F44" s="116" t="s">
        <v>996</v>
      </c>
      <c r="G44" s="109"/>
      <c r="H44" s="179">
        <v>1</v>
      </c>
      <c r="I44" s="109"/>
      <c r="J44" s="122">
        <v>11250</v>
      </c>
      <c r="K44" s="110"/>
      <c r="L44" s="124">
        <v>39673</v>
      </c>
      <c r="M44" s="123" t="s">
        <v>890</v>
      </c>
      <c r="N44" s="109"/>
      <c r="O44" s="109"/>
      <c r="P44" s="109"/>
      <c r="Q44" s="109"/>
    </row>
    <row r="45" spans="1:17" s="111" customFormat="1" ht="54" x14ac:dyDescent="0.4">
      <c r="A45" s="238">
        <v>38</v>
      </c>
      <c r="B45" s="121" t="s">
        <v>273</v>
      </c>
      <c r="C45" s="108" t="s">
        <v>752</v>
      </c>
      <c r="D45" s="108" t="s">
        <v>753</v>
      </c>
      <c r="E45" s="108" t="s">
        <v>686</v>
      </c>
      <c r="F45" s="116" t="s">
        <v>996</v>
      </c>
      <c r="G45" s="109"/>
      <c r="H45" s="179">
        <v>1</v>
      </c>
      <c r="I45" s="109"/>
      <c r="J45" s="122">
        <v>3500</v>
      </c>
      <c r="K45" s="110"/>
      <c r="L45" s="124">
        <v>39673</v>
      </c>
      <c r="M45" s="123" t="s">
        <v>890</v>
      </c>
      <c r="N45" s="109"/>
      <c r="O45" s="109"/>
      <c r="P45" s="109"/>
      <c r="Q45" s="109"/>
    </row>
    <row r="46" spans="1:17" s="111" customFormat="1" ht="72" x14ac:dyDescent="0.4">
      <c r="A46" s="238">
        <v>39</v>
      </c>
      <c r="B46" s="121" t="s">
        <v>274</v>
      </c>
      <c r="C46" s="108" t="s">
        <v>754</v>
      </c>
      <c r="D46" s="108" t="s">
        <v>755</v>
      </c>
      <c r="E46" s="108" t="s">
        <v>686</v>
      </c>
      <c r="F46" s="116" t="s">
        <v>996</v>
      </c>
      <c r="G46" s="109"/>
      <c r="H46" s="179">
        <v>1</v>
      </c>
      <c r="I46" s="109"/>
      <c r="J46" s="122">
        <v>9000</v>
      </c>
      <c r="K46" s="110"/>
      <c r="L46" s="124">
        <v>39673</v>
      </c>
      <c r="M46" s="123" t="s">
        <v>890</v>
      </c>
      <c r="N46" s="109"/>
      <c r="O46" s="109"/>
      <c r="P46" s="109"/>
      <c r="Q46" s="109"/>
    </row>
    <row r="47" spans="1:17" s="111" customFormat="1" ht="72" x14ac:dyDescent="0.4">
      <c r="A47" s="238">
        <v>40</v>
      </c>
      <c r="B47" s="121" t="s">
        <v>275</v>
      </c>
      <c r="C47" s="108" t="s">
        <v>756</v>
      </c>
      <c r="D47" s="108" t="s">
        <v>757</v>
      </c>
      <c r="E47" s="108" t="s">
        <v>686</v>
      </c>
      <c r="F47" s="116" t="s">
        <v>996</v>
      </c>
      <c r="G47" s="109"/>
      <c r="H47" s="179">
        <v>1</v>
      </c>
      <c r="I47" s="109"/>
      <c r="J47" s="122">
        <v>10500</v>
      </c>
      <c r="K47" s="110"/>
      <c r="L47" s="124">
        <v>39673</v>
      </c>
      <c r="M47" s="123" t="s">
        <v>890</v>
      </c>
      <c r="N47" s="109"/>
      <c r="O47" s="109"/>
      <c r="P47" s="109"/>
      <c r="Q47" s="109"/>
    </row>
    <row r="48" spans="1:17" s="111" customFormat="1" ht="72" x14ac:dyDescent="0.4">
      <c r="A48" s="238">
        <v>41</v>
      </c>
      <c r="B48" s="121" t="s">
        <v>276</v>
      </c>
      <c r="C48" s="108" t="s">
        <v>738</v>
      </c>
      <c r="D48" s="108" t="s">
        <v>758</v>
      </c>
      <c r="E48" s="108" t="s">
        <v>686</v>
      </c>
      <c r="F48" s="116" t="s">
        <v>996</v>
      </c>
      <c r="G48" s="109"/>
      <c r="H48" s="179">
        <v>1</v>
      </c>
      <c r="I48" s="109"/>
      <c r="J48" s="122">
        <v>6500</v>
      </c>
      <c r="K48" s="110"/>
      <c r="L48" s="124">
        <v>39673</v>
      </c>
      <c r="M48" s="123" t="s">
        <v>890</v>
      </c>
      <c r="N48" s="109"/>
      <c r="O48" s="109"/>
      <c r="P48" s="109"/>
      <c r="Q48" s="109"/>
    </row>
    <row r="49" spans="1:17" s="111" customFormat="1" ht="54" x14ac:dyDescent="0.4">
      <c r="A49" s="238">
        <v>42</v>
      </c>
      <c r="B49" s="121" t="s">
        <v>277</v>
      </c>
      <c r="C49" s="108" t="s">
        <v>759</v>
      </c>
      <c r="D49" s="108" t="s">
        <v>760</v>
      </c>
      <c r="E49" s="108" t="s">
        <v>686</v>
      </c>
      <c r="F49" s="116" t="s">
        <v>996</v>
      </c>
      <c r="G49" s="109"/>
      <c r="H49" s="179">
        <v>1</v>
      </c>
      <c r="I49" s="109"/>
      <c r="J49" s="122">
        <v>3750</v>
      </c>
      <c r="K49" s="110"/>
      <c r="L49" s="124">
        <v>39673</v>
      </c>
      <c r="M49" s="123" t="s">
        <v>890</v>
      </c>
      <c r="N49" s="109"/>
      <c r="O49" s="109"/>
      <c r="P49" s="109"/>
      <c r="Q49" s="109"/>
    </row>
    <row r="50" spans="1:17" s="111" customFormat="1" ht="72" x14ac:dyDescent="0.4">
      <c r="A50" s="238">
        <v>43</v>
      </c>
      <c r="B50" s="121" t="s">
        <v>924</v>
      </c>
      <c r="C50" s="108" t="s">
        <v>761</v>
      </c>
      <c r="D50" s="108" t="s">
        <v>762</v>
      </c>
      <c r="E50" s="108" t="s">
        <v>686</v>
      </c>
      <c r="F50" s="116" t="s">
        <v>996</v>
      </c>
      <c r="G50" s="109"/>
      <c r="H50" s="179">
        <v>1</v>
      </c>
      <c r="I50" s="109"/>
      <c r="J50" s="122">
        <v>3250</v>
      </c>
      <c r="K50" s="110"/>
      <c r="L50" s="124">
        <v>39673</v>
      </c>
      <c r="M50" s="123" t="s">
        <v>890</v>
      </c>
      <c r="N50" s="109"/>
      <c r="O50" s="109"/>
      <c r="P50" s="109"/>
      <c r="Q50" s="109"/>
    </row>
    <row r="51" spans="1:17" s="111" customFormat="1" ht="54" x14ac:dyDescent="0.4">
      <c r="A51" s="238">
        <v>44</v>
      </c>
      <c r="B51" s="121" t="s">
        <v>925</v>
      </c>
      <c r="C51" s="108" t="s">
        <v>719</v>
      </c>
      <c r="D51" s="108" t="s">
        <v>763</v>
      </c>
      <c r="E51" s="108" t="s">
        <v>686</v>
      </c>
      <c r="F51" s="116" t="s">
        <v>996</v>
      </c>
      <c r="G51" s="109"/>
      <c r="H51" s="179">
        <v>1</v>
      </c>
      <c r="I51" s="109"/>
      <c r="J51" s="122">
        <v>1250</v>
      </c>
      <c r="K51" s="110"/>
      <c r="L51" s="124">
        <v>39673</v>
      </c>
      <c r="M51" s="123" t="s">
        <v>890</v>
      </c>
      <c r="N51" s="109"/>
      <c r="O51" s="109"/>
      <c r="P51" s="109"/>
      <c r="Q51" s="109"/>
    </row>
    <row r="52" spans="1:17" s="111" customFormat="1" ht="54" x14ac:dyDescent="0.4">
      <c r="A52" s="238">
        <v>45</v>
      </c>
      <c r="B52" s="121" t="s">
        <v>926</v>
      </c>
      <c r="C52" s="108" t="s">
        <v>764</v>
      </c>
      <c r="D52" s="108" t="s">
        <v>765</v>
      </c>
      <c r="E52" s="108" t="s">
        <v>686</v>
      </c>
      <c r="F52" s="116" t="s">
        <v>996</v>
      </c>
      <c r="G52" s="109"/>
      <c r="H52" s="179">
        <v>1</v>
      </c>
      <c r="I52" s="109"/>
      <c r="J52" s="122">
        <v>7500</v>
      </c>
      <c r="K52" s="110"/>
      <c r="L52" s="124">
        <v>39673</v>
      </c>
      <c r="M52" s="123" t="s">
        <v>890</v>
      </c>
      <c r="N52" s="109"/>
      <c r="O52" s="109"/>
      <c r="P52" s="109"/>
      <c r="Q52" s="109"/>
    </row>
    <row r="53" spans="1:17" s="111" customFormat="1" ht="72" x14ac:dyDescent="0.4">
      <c r="A53" s="238">
        <v>46</v>
      </c>
      <c r="B53" s="121" t="s">
        <v>927</v>
      </c>
      <c r="C53" s="108" t="s">
        <v>705</v>
      </c>
      <c r="D53" s="108" t="s">
        <v>766</v>
      </c>
      <c r="E53" s="108" t="s">
        <v>686</v>
      </c>
      <c r="F53" s="116" t="s">
        <v>996</v>
      </c>
      <c r="G53" s="109"/>
      <c r="H53" s="179">
        <v>1</v>
      </c>
      <c r="I53" s="109"/>
      <c r="J53" s="122">
        <v>9000</v>
      </c>
      <c r="K53" s="110"/>
      <c r="L53" s="124">
        <v>39673</v>
      </c>
      <c r="M53" s="123" t="s">
        <v>890</v>
      </c>
      <c r="N53" s="109"/>
      <c r="O53" s="109"/>
      <c r="P53" s="109"/>
      <c r="Q53" s="109"/>
    </row>
    <row r="54" spans="1:17" s="111" customFormat="1" ht="54" x14ac:dyDescent="0.4">
      <c r="A54" s="238">
        <v>47</v>
      </c>
      <c r="B54" s="121" t="s">
        <v>928</v>
      </c>
      <c r="C54" s="108" t="s">
        <v>767</v>
      </c>
      <c r="D54" s="108" t="s">
        <v>768</v>
      </c>
      <c r="E54" s="108" t="s">
        <v>686</v>
      </c>
      <c r="F54" s="116" t="s">
        <v>996</v>
      </c>
      <c r="G54" s="109"/>
      <c r="H54" s="179">
        <v>1</v>
      </c>
      <c r="I54" s="109"/>
      <c r="J54" s="122">
        <v>9750</v>
      </c>
      <c r="K54" s="110"/>
      <c r="L54" s="124">
        <v>39673</v>
      </c>
      <c r="M54" s="123" t="s">
        <v>890</v>
      </c>
      <c r="N54" s="109"/>
      <c r="O54" s="109"/>
      <c r="P54" s="109"/>
      <c r="Q54" s="109"/>
    </row>
    <row r="55" spans="1:17" s="111" customFormat="1" ht="72" x14ac:dyDescent="0.4">
      <c r="A55" s="238">
        <v>48</v>
      </c>
      <c r="B55" s="121" t="s">
        <v>278</v>
      </c>
      <c r="C55" s="108" t="s">
        <v>730</v>
      </c>
      <c r="D55" s="108" t="s">
        <v>769</v>
      </c>
      <c r="E55" s="108" t="s">
        <v>686</v>
      </c>
      <c r="F55" s="116" t="s">
        <v>996</v>
      </c>
      <c r="G55" s="109"/>
      <c r="H55" s="179">
        <v>1</v>
      </c>
      <c r="I55" s="109"/>
      <c r="J55" s="122">
        <v>8500</v>
      </c>
      <c r="K55" s="110"/>
      <c r="L55" s="124">
        <v>39673</v>
      </c>
      <c r="M55" s="123" t="s">
        <v>890</v>
      </c>
      <c r="N55" s="109"/>
      <c r="O55" s="109"/>
      <c r="P55" s="109"/>
      <c r="Q55" s="109"/>
    </row>
    <row r="56" spans="1:17" s="111" customFormat="1" ht="72" x14ac:dyDescent="0.4">
      <c r="A56" s="238">
        <v>49</v>
      </c>
      <c r="B56" s="121" t="s">
        <v>279</v>
      </c>
      <c r="C56" s="108" t="s">
        <v>727</v>
      </c>
      <c r="D56" s="108" t="s">
        <v>770</v>
      </c>
      <c r="E56" s="108" t="s">
        <v>686</v>
      </c>
      <c r="F56" s="116" t="s">
        <v>996</v>
      </c>
      <c r="G56" s="109"/>
      <c r="H56" s="179">
        <v>1</v>
      </c>
      <c r="I56" s="109"/>
      <c r="J56" s="122">
        <v>5500</v>
      </c>
      <c r="K56" s="110"/>
      <c r="L56" s="124">
        <v>39673</v>
      </c>
      <c r="M56" s="123" t="s">
        <v>890</v>
      </c>
      <c r="N56" s="109"/>
      <c r="O56" s="109"/>
      <c r="P56" s="109"/>
      <c r="Q56" s="109"/>
    </row>
    <row r="57" spans="1:17" s="111" customFormat="1" ht="72" x14ac:dyDescent="0.4">
      <c r="A57" s="238">
        <v>50</v>
      </c>
      <c r="B57" s="121" t="s">
        <v>929</v>
      </c>
      <c r="C57" s="108" t="s">
        <v>700</v>
      </c>
      <c r="D57" s="108" t="s">
        <v>771</v>
      </c>
      <c r="E57" s="108" t="s">
        <v>686</v>
      </c>
      <c r="F57" s="116" t="s">
        <v>996</v>
      </c>
      <c r="G57" s="109"/>
      <c r="H57" s="179">
        <v>1</v>
      </c>
      <c r="I57" s="109"/>
      <c r="J57" s="122">
        <v>8250</v>
      </c>
      <c r="K57" s="110"/>
      <c r="L57" s="124">
        <v>39673</v>
      </c>
      <c r="M57" s="123" t="s">
        <v>890</v>
      </c>
      <c r="N57" s="109"/>
      <c r="O57" s="109"/>
      <c r="P57" s="109"/>
      <c r="Q57" s="109"/>
    </row>
    <row r="58" spans="1:17" s="111" customFormat="1" ht="54" x14ac:dyDescent="0.4">
      <c r="A58" s="238">
        <v>51</v>
      </c>
      <c r="B58" s="121" t="s">
        <v>930</v>
      </c>
      <c r="C58" s="108" t="s">
        <v>772</v>
      </c>
      <c r="D58" s="108" t="s">
        <v>118</v>
      </c>
      <c r="E58" s="108" t="s">
        <v>686</v>
      </c>
      <c r="F58" s="116" t="s">
        <v>996</v>
      </c>
      <c r="G58" s="109"/>
      <c r="H58" s="179">
        <v>1</v>
      </c>
      <c r="I58" s="109"/>
      <c r="J58" s="122">
        <v>8500</v>
      </c>
      <c r="K58" s="110"/>
      <c r="L58" s="124">
        <v>39673</v>
      </c>
      <c r="M58" s="123" t="s">
        <v>890</v>
      </c>
      <c r="N58" s="109"/>
      <c r="O58" s="109"/>
      <c r="P58" s="109"/>
      <c r="Q58" s="109"/>
    </row>
    <row r="59" spans="1:17" s="111" customFormat="1" ht="72" x14ac:dyDescent="0.4">
      <c r="A59" s="238">
        <v>52</v>
      </c>
      <c r="B59" s="121" t="s">
        <v>931</v>
      </c>
      <c r="C59" s="108" t="s">
        <v>733</v>
      </c>
      <c r="D59" s="108" t="s">
        <v>773</v>
      </c>
      <c r="E59" s="108" t="s">
        <v>686</v>
      </c>
      <c r="F59" s="116" t="s">
        <v>996</v>
      </c>
      <c r="G59" s="109"/>
      <c r="H59" s="179">
        <v>1</v>
      </c>
      <c r="I59" s="109"/>
      <c r="J59" s="122">
        <v>1750</v>
      </c>
      <c r="K59" s="110"/>
      <c r="L59" s="124">
        <v>39673</v>
      </c>
      <c r="M59" s="123" t="s">
        <v>890</v>
      </c>
      <c r="N59" s="109"/>
      <c r="O59" s="109"/>
      <c r="P59" s="109"/>
      <c r="Q59" s="109"/>
    </row>
    <row r="60" spans="1:17" s="111" customFormat="1" ht="72" x14ac:dyDescent="0.4">
      <c r="A60" s="238">
        <v>53</v>
      </c>
      <c r="B60" s="121" t="s">
        <v>932</v>
      </c>
      <c r="C60" s="108" t="s">
        <v>759</v>
      </c>
      <c r="D60" s="108" t="s">
        <v>774</v>
      </c>
      <c r="E60" s="108" t="s">
        <v>686</v>
      </c>
      <c r="F60" s="116" t="s">
        <v>996</v>
      </c>
      <c r="G60" s="109"/>
      <c r="H60" s="179">
        <v>1</v>
      </c>
      <c r="I60" s="109"/>
      <c r="J60" s="122">
        <v>3750</v>
      </c>
      <c r="K60" s="110"/>
      <c r="L60" s="124">
        <v>39673</v>
      </c>
      <c r="M60" s="123" t="s">
        <v>890</v>
      </c>
      <c r="N60" s="109"/>
      <c r="O60" s="109"/>
      <c r="P60" s="109"/>
      <c r="Q60" s="109"/>
    </row>
    <row r="61" spans="1:17" s="111" customFormat="1" ht="72" x14ac:dyDescent="0.4">
      <c r="A61" s="238">
        <v>54</v>
      </c>
      <c r="B61" s="121" t="s">
        <v>933</v>
      </c>
      <c r="C61" s="108" t="s">
        <v>775</v>
      </c>
      <c r="D61" s="108" t="s">
        <v>776</v>
      </c>
      <c r="E61" s="108" t="s">
        <v>686</v>
      </c>
      <c r="F61" s="116" t="s">
        <v>996</v>
      </c>
      <c r="G61" s="109"/>
      <c r="H61" s="179">
        <v>1</v>
      </c>
      <c r="I61" s="109"/>
      <c r="J61" s="122">
        <v>3000</v>
      </c>
      <c r="K61" s="110"/>
      <c r="L61" s="124">
        <v>39673</v>
      </c>
      <c r="M61" s="123" t="s">
        <v>890</v>
      </c>
      <c r="N61" s="109"/>
      <c r="O61" s="109"/>
      <c r="P61" s="109"/>
      <c r="Q61" s="109"/>
    </row>
    <row r="62" spans="1:17" s="111" customFormat="1" ht="72" x14ac:dyDescent="0.4">
      <c r="A62" s="238">
        <v>55</v>
      </c>
      <c r="B62" s="121" t="s">
        <v>934</v>
      </c>
      <c r="C62" s="108" t="s">
        <v>759</v>
      </c>
      <c r="D62" s="108" t="s">
        <v>777</v>
      </c>
      <c r="E62" s="108" t="s">
        <v>686</v>
      </c>
      <c r="F62" s="116" t="s">
        <v>996</v>
      </c>
      <c r="G62" s="109"/>
      <c r="H62" s="179">
        <v>1</v>
      </c>
      <c r="I62" s="109"/>
      <c r="J62" s="122">
        <v>3750</v>
      </c>
      <c r="K62" s="110"/>
      <c r="L62" s="124">
        <v>39673</v>
      </c>
      <c r="M62" s="123" t="s">
        <v>890</v>
      </c>
      <c r="N62" s="109"/>
      <c r="O62" s="109"/>
      <c r="P62" s="109"/>
      <c r="Q62" s="109"/>
    </row>
    <row r="63" spans="1:17" s="111" customFormat="1" ht="72" x14ac:dyDescent="0.4">
      <c r="A63" s="238">
        <v>56</v>
      </c>
      <c r="B63" s="121" t="s">
        <v>935</v>
      </c>
      <c r="C63" s="108" t="s">
        <v>733</v>
      </c>
      <c r="D63" s="108" t="s">
        <v>778</v>
      </c>
      <c r="E63" s="108" t="s">
        <v>686</v>
      </c>
      <c r="F63" s="116" t="s">
        <v>996</v>
      </c>
      <c r="G63" s="109"/>
      <c r="H63" s="179">
        <v>1</v>
      </c>
      <c r="I63" s="109"/>
      <c r="J63" s="122">
        <v>1750</v>
      </c>
      <c r="K63" s="110"/>
      <c r="L63" s="124">
        <v>39673</v>
      </c>
      <c r="M63" s="123" t="s">
        <v>890</v>
      </c>
      <c r="N63" s="109"/>
      <c r="O63" s="109"/>
      <c r="P63" s="109"/>
      <c r="Q63" s="109"/>
    </row>
    <row r="64" spans="1:17" s="111" customFormat="1" ht="72" x14ac:dyDescent="0.4">
      <c r="A64" s="238">
        <v>57</v>
      </c>
      <c r="B64" s="121" t="s">
        <v>280</v>
      </c>
      <c r="C64" s="108" t="s">
        <v>779</v>
      </c>
      <c r="D64" s="108" t="s">
        <v>780</v>
      </c>
      <c r="E64" s="108" t="s">
        <v>686</v>
      </c>
      <c r="F64" s="116" t="s">
        <v>996</v>
      </c>
      <c r="G64" s="109"/>
      <c r="H64" s="179">
        <v>1</v>
      </c>
      <c r="I64" s="109"/>
      <c r="J64" s="122">
        <v>11750</v>
      </c>
      <c r="K64" s="110"/>
      <c r="L64" s="124">
        <v>39673</v>
      </c>
      <c r="M64" s="123" t="s">
        <v>890</v>
      </c>
      <c r="N64" s="109"/>
      <c r="O64" s="109"/>
      <c r="P64" s="109"/>
      <c r="Q64" s="109"/>
    </row>
    <row r="65" spans="1:17" s="111" customFormat="1" ht="72" x14ac:dyDescent="0.4">
      <c r="A65" s="238">
        <v>58</v>
      </c>
      <c r="B65" s="121" t="s">
        <v>281</v>
      </c>
      <c r="C65" s="108" t="s">
        <v>781</v>
      </c>
      <c r="D65" s="108" t="s">
        <v>782</v>
      </c>
      <c r="E65" s="108" t="s">
        <v>686</v>
      </c>
      <c r="F65" s="116" t="s">
        <v>996</v>
      </c>
      <c r="G65" s="109"/>
      <c r="H65" s="179">
        <v>1</v>
      </c>
      <c r="I65" s="109"/>
      <c r="J65" s="122">
        <v>4250</v>
      </c>
      <c r="K65" s="110"/>
      <c r="L65" s="124">
        <v>39673</v>
      </c>
      <c r="M65" s="123" t="s">
        <v>890</v>
      </c>
      <c r="N65" s="109"/>
      <c r="O65" s="109"/>
      <c r="P65" s="109"/>
      <c r="Q65" s="109"/>
    </row>
    <row r="66" spans="1:17" s="111" customFormat="1" ht="72" x14ac:dyDescent="0.4">
      <c r="A66" s="238">
        <v>59</v>
      </c>
      <c r="B66" s="121" t="s">
        <v>936</v>
      </c>
      <c r="C66" s="108" t="s">
        <v>781</v>
      </c>
      <c r="D66" s="108" t="s">
        <v>783</v>
      </c>
      <c r="E66" s="108" t="s">
        <v>686</v>
      </c>
      <c r="F66" s="116" t="s">
        <v>996</v>
      </c>
      <c r="G66" s="109"/>
      <c r="H66" s="179">
        <v>1</v>
      </c>
      <c r="I66" s="109"/>
      <c r="J66" s="122">
        <v>4250</v>
      </c>
      <c r="K66" s="110"/>
      <c r="L66" s="124">
        <v>39673</v>
      </c>
      <c r="M66" s="123" t="s">
        <v>890</v>
      </c>
      <c r="N66" s="109"/>
      <c r="O66" s="109"/>
      <c r="P66" s="109"/>
      <c r="Q66" s="109"/>
    </row>
    <row r="67" spans="1:17" s="111" customFormat="1" ht="72" x14ac:dyDescent="0.4">
      <c r="A67" s="238">
        <v>60</v>
      </c>
      <c r="B67" s="121" t="s">
        <v>937</v>
      </c>
      <c r="C67" s="108" t="s">
        <v>746</v>
      </c>
      <c r="D67" s="108" t="s">
        <v>784</v>
      </c>
      <c r="E67" s="108" t="s">
        <v>686</v>
      </c>
      <c r="F67" s="116" t="s">
        <v>996</v>
      </c>
      <c r="G67" s="109"/>
      <c r="H67" s="179">
        <v>1</v>
      </c>
      <c r="I67" s="109"/>
      <c r="J67" s="122">
        <v>3500</v>
      </c>
      <c r="K67" s="110"/>
      <c r="L67" s="124">
        <v>39673</v>
      </c>
      <c r="M67" s="123" t="s">
        <v>890</v>
      </c>
      <c r="N67" s="109"/>
      <c r="O67" s="109"/>
      <c r="P67" s="109"/>
      <c r="Q67" s="109"/>
    </row>
    <row r="68" spans="1:17" s="111" customFormat="1" ht="72" x14ac:dyDescent="0.4">
      <c r="A68" s="238">
        <v>61</v>
      </c>
      <c r="B68" s="121" t="s">
        <v>282</v>
      </c>
      <c r="C68" s="108" t="s">
        <v>785</v>
      </c>
      <c r="D68" s="108" t="s">
        <v>786</v>
      </c>
      <c r="E68" s="108" t="s">
        <v>686</v>
      </c>
      <c r="F68" s="116" t="s">
        <v>996</v>
      </c>
      <c r="G68" s="109"/>
      <c r="H68" s="179">
        <v>1</v>
      </c>
      <c r="I68" s="109"/>
      <c r="J68" s="122">
        <v>1400</v>
      </c>
      <c r="K68" s="110"/>
      <c r="L68" s="124">
        <v>39673</v>
      </c>
      <c r="M68" s="123" t="s">
        <v>890</v>
      </c>
      <c r="N68" s="109"/>
      <c r="O68" s="109"/>
      <c r="P68" s="109"/>
      <c r="Q68" s="109"/>
    </row>
    <row r="69" spans="1:17" s="111" customFormat="1" ht="72" x14ac:dyDescent="0.4">
      <c r="A69" s="238">
        <v>62</v>
      </c>
      <c r="B69" s="121" t="s">
        <v>938</v>
      </c>
      <c r="C69" s="108" t="s">
        <v>787</v>
      </c>
      <c r="D69" s="108" t="s">
        <v>788</v>
      </c>
      <c r="E69" s="108" t="s">
        <v>686</v>
      </c>
      <c r="F69" s="116" t="s">
        <v>996</v>
      </c>
      <c r="G69" s="109"/>
      <c r="H69" s="179">
        <v>1</v>
      </c>
      <c r="I69" s="109"/>
      <c r="J69" s="122">
        <v>1500</v>
      </c>
      <c r="K69" s="110"/>
      <c r="L69" s="124">
        <v>39673</v>
      </c>
      <c r="M69" s="123" t="s">
        <v>890</v>
      </c>
      <c r="N69" s="109"/>
      <c r="O69" s="109"/>
      <c r="P69" s="109"/>
      <c r="Q69" s="109"/>
    </row>
    <row r="70" spans="1:17" s="111" customFormat="1" ht="72" x14ac:dyDescent="0.4">
      <c r="A70" s="238">
        <v>63</v>
      </c>
      <c r="B70" s="121" t="s">
        <v>939</v>
      </c>
      <c r="C70" s="108" t="s">
        <v>789</v>
      </c>
      <c r="D70" s="108" t="s">
        <v>790</v>
      </c>
      <c r="E70" s="108" t="s">
        <v>686</v>
      </c>
      <c r="F70" s="116" t="s">
        <v>996</v>
      </c>
      <c r="G70" s="109"/>
      <c r="H70" s="179">
        <v>1</v>
      </c>
      <c r="I70" s="109"/>
      <c r="J70" s="122">
        <v>750</v>
      </c>
      <c r="K70" s="110"/>
      <c r="L70" s="124">
        <v>39673</v>
      </c>
      <c r="M70" s="123" t="s">
        <v>890</v>
      </c>
      <c r="N70" s="109"/>
      <c r="O70" s="109"/>
      <c r="P70" s="109"/>
      <c r="Q70" s="109"/>
    </row>
    <row r="71" spans="1:17" s="111" customFormat="1" ht="72" x14ac:dyDescent="0.4">
      <c r="A71" s="238">
        <v>64</v>
      </c>
      <c r="B71" s="121" t="s">
        <v>940</v>
      </c>
      <c r="C71" s="108" t="s">
        <v>791</v>
      </c>
      <c r="D71" s="108" t="s">
        <v>792</v>
      </c>
      <c r="E71" s="108" t="s">
        <v>686</v>
      </c>
      <c r="F71" s="116" t="s">
        <v>996</v>
      </c>
      <c r="G71" s="109"/>
      <c r="H71" s="179">
        <v>1</v>
      </c>
      <c r="I71" s="109"/>
      <c r="J71" s="122">
        <v>1000</v>
      </c>
      <c r="K71" s="110"/>
      <c r="L71" s="124">
        <v>39673</v>
      </c>
      <c r="M71" s="123" t="s">
        <v>890</v>
      </c>
      <c r="N71" s="109"/>
      <c r="O71" s="109"/>
      <c r="P71" s="109"/>
      <c r="Q71" s="109"/>
    </row>
    <row r="72" spans="1:17" s="111" customFormat="1" ht="72" x14ac:dyDescent="0.4">
      <c r="A72" s="238">
        <v>65</v>
      </c>
      <c r="B72" s="121" t="s">
        <v>941</v>
      </c>
      <c r="C72" s="108" t="s">
        <v>793</v>
      </c>
      <c r="D72" s="108" t="s">
        <v>794</v>
      </c>
      <c r="E72" s="108" t="s">
        <v>686</v>
      </c>
      <c r="F72" s="116" t="s">
        <v>996</v>
      </c>
      <c r="G72" s="109"/>
      <c r="H72" s="179">
        <v>1</v>
      </c>
      <c r="I72" s="109"/>
      <c r="J72" s="122">
        <v>1000</v>
      </c>
      <c r="K72" s="110"/>
      <c r="L72" s="124">
        <v>39673</v>
      </c>
      <c r="M72" s="123" t="s">
        <v>890</v>
      </c>
      <c r="N72" s="109"/>
      <c r="O72" s="109"/>
      <c r="P72" s="109"/>
      <c r="Q72" s="109"/>
    </row>
    <row r="73" spans="1:17" s="111" customFormat="1" ht="72" x14ac:dyDescent="0.4">
      <c r="A73" s="238">
        <v>66</v>
      </c>
      <c r="B73" s="121" t="s">
        <v>942</v>
      </c>
      <c r="C73" s="108" t="s">
        <v>793</v>
      </c>
      <c r="D73" s="108" t="s">
        <v>795</v>
      </c>
      <c r="E73" s="108" t="s">
        <v>686</v>
      </c>
      <c r="F73" s="116" t="s">
        <v>996</v>
      </c>
      <c r="G73" s="109"/>
      <c r="H73" s="179">
        <v>1</v>
      </c>
      <c r="I73" s="109"/>
      <c r="J73" s="122">
        <v>1000</v>
      </c>
      <c r="K73" s="110"/>
      <c r="L73" s="124">
        <v>39673</v>
      </c>
      <c r="M73" s="123" t="s">
        <v>890</v>
      </c>
      <c r="N73" s="109"/>
      <c r="O73" s="109"/>
      <c r="P73" s="109"/>
      <c r="Q73" s="109"/>
    </row>
    <row r="74" spans="1:17" s="111" customFormat="1" ht="72" x14ac:dyDescent="0.4">
      <c r="A74" s="238">
        <v>67</v>
      </c>
      <c r="B74" s="121" t="s">
        <v>943</v>
      </c>
      <c r="C74" s="108" t="s">
        <v>793</v>
      </c>
      <c r="D74" s="108" t="s">
        <v>796</v>
      </c>
      <c r="E74" s="108" t="s">
        <v>686</v>
      </c>
      <c r="F74" s="116" t="s">
        <v>996</v>
      </c>
      <c r="G74" s="109"/>
      <c r="H74" s="179">
        <v>1</v>
      </c>
      <c r="I74" s="109"/>
      <c r="J74" s="122">
        <v>1000</v>
      </c>
      <c r="K74" s="110"/>
      <c r="L74" s="124">
        <v>39673</v>
      </c>
      <c r="M74" s="123" t="s">
        <v>890</v>
      </c>
      <c r="N74" s="109"/>
      <c r="O74" s="109"/>
      <c r="P74" s="109"/>
      <c r="Q74" s="109"/>
    </row>
    <row r="75" spans="1:17" s="111" customFormat="1" ht="72" x14ac:dyDescent="0.4">
      <c r="A75" s="238">
        <v>68</v>
      </c>
      <c r="B75" s="121" t="s">
        <v>944</v>
      </c>
      <c r="C75" s="108" t="s">
        <v>797</v>
      </c>
      <c r="D75" s="108" t="s">
        <v>798</v>
      </c>
      <c r="E75" s="108" t="s">
        <v>686</v>
      </c>
      <c r="F75" s="116" t="s">
        <v>996</v>
      </c>
      <c r="G75" s="109"/>
      <c r="H75" s="179">
        <v>1</v>
      </c>
      <c r="I75" s="109"/>
      <c r="J75" s="122">
        <v>500</v>
      </c>
      <c r="K75" s="110"/>
      <c r="L75" s="124">
        <v>39673</v>
      </c>
      <c r="M75" s="123" t="s">
        <v>890</v>
      </c>
      <c r="N75" s="109"/>
      <c r="O75" s="109"/>
      <c r="P75" s="109"/>
      <c r="Q75" s="109"/>
    </row>
    <row r="76" spans="1:17" s="111" customFormat="1" ht="72" x14ac:dyDescent="0.4">
      <c r="A76" s="238">
        <v>69</v>
      </c>
      <c r="B76" s="121" t="s">
        <v>945</v>
      </c>
      <c r="C76" s="108" t="s">
        <v>799</v>
      </c>
      <c r="D76" s="108" t="s">
        <v>800</v>
      </c>
      <c r="E76" s="108" t="s">
        <v>686</v>
      </c>
      <c r="F76" s="116" t="s">
        <v>996</v>
      </c>
      <c r="G76" s="109"/>
      <c r="H76" s="179">
        <v>1</v>
      </c>
      <c r="I76" s="109"/>
      <c r="J76" s="122">
        <v>750</v>
      </c>
      <c r="K76" s="110"/>
      <c r="L76" s="124">
        <v>39673</v>
      </c>
      <c r="M76" s="123" t="s">
        <v>890</v>
      </c>
      <c r="N76" s="109"/>
      <c r="O76" s="109"/>
      <c r="P76" s="109"/>
      <c r="Q76" s="109"/>
    </row>
    <row r="77" spans="1:17" s="111" customFormat="1" ht="72" x14ac:dyDescent="0.4">
      <c r="A77" s="238">
        <v>70</v>
      </c>
      <c r="B77" s="121" t="s">
        <v>946</v>
      </c>
      <c r="C77" s="108" t="s">
        <v>799</v>
      </c>
      <c r="D77" s="108" t="s">
        <v>1066</v>
      </c>
      <c r="E77" s="108" t="s">
        <v>686</v>
      </c>
      <c r="F77" s="116" t="s">
        <v>996</v>
      </c>
      <c r="G77" s="109"/>
      <c r="H77" s="179">
        <v>1</v>
      </c>
      <c r="I77" s="109"/>
      <c r="J77" s="122">
        <v>750</v>
      </c>
      <c r="K77" s="110"/>
      <c r="L77" s="124">
        <v>39673</v>
      </c>
      <c r="M77" s="123" t="s">
        <v>890</v>
      </c>
      <c r="N77" s="109"/>
      <c r="O77" s="109"/>
      <c r="P77" s="109"/>
      <c r="Q77" s="109"/>
    </row>
    <row r="78" spans="1:17" s="111" customFormat="1" ht="72" x14ac:dyDescent="0.4">
      <c r="A78" s="238">
        <v>71</v>
      </c>
      <c r="B78" s="121" t="s">
        <v>947</v>
      </c>
      <c r="C78" s="108" t="s">
        <v>791</v>
      </c>
      <c r="D78" s="108" t="s">
        <v>801</v>
      </c>
      <c r="E78" s="108" t="s">
        <v>686</v>
      </c>
      <c r="F78" s="116" t="s">
        <v>996</v>
      </c>
      <c r="G78" s="109"/>
      <c r="H78" s="179">
        <v>1</v>
      </c>
      <c r="I78" s="109"/>
      <c r="J78" s="122">
        <v>1000</v>
      </c>
      <c r="K78" s="110"/>
      <c r="L78" s="124">
        <v>39673</v>
      </c>
      <c r="M78" s="123" t="s">
        <v>890</v>
      </c>
      <c r="N78" s="109"/>
      <c r="O78" s="109"/>
      <c r="P78" s="109"/>
      <c r="Q78" s="109"/>
    </row>
    <row r="79" spans="1:17" s="111" customFormat="1" ht="54" x14ac:dyDescent="0.4">
      <c r="A79" s="238">
        <v>72</v>
      </c>
      <c r="B79" s="121" t="s">
        <v>948</v>
      </c>
      <c r="C79" s="108" t="s">
        <v>787</v>
      </c>
      <c r="D79" s="108" t="s">
        <v>802</v>
      </c>
      <c r="E79" s="108" t="s">
        <v>686</v>
      </c>
      <c r="F79" s="116" t="s">
        <v>996</v>
      </c>
      <c r="G79" s="109"/>
      <c r="H79" s="179">
        <v>1</v>
      </c>
      <c r="I79" s="109"/>
      <c r="J79" s="122">
        <v>1500</v>
      </c>
      <c r="K79" s="110"/>
      <c r="L79" s="124">
        <v>39673</v>
      </c>
      <c r="M79" s="123" t="s">
        <v>890</v>
      </c>
      <c r="N79" s="109"/>
      <c r="O79" s="109"/>
      <c r="P79" s="109"/>
      <c r="Q79" s="109"/>
    </row>
    <row r="80" spans="1:17" s="111" customFormat="1" ht="54" x14ac:dyDescent="0.4">
      <c r="A80" s="238">
        <v>73</v>
      </c>
      <c r="B80" s="121" t="s">
        <v>949</v>
      </c>
      <c r="C80" s="108" t="s">
        <v>803</v>
      </c>
      <c r="D80" s="108" t="s">
        <v>804</v>
      </c>
      <c r="E80" s="108" t="s">
        <v>686</v>
      </c>
      <c r="F80" s="116" t="s">
        <v>996</v>
      </c>
      <c r="G80" s="109"/>
      <c r="H80" s="179">
        <v>1</v>
      </c>
      <c r="I80" s="109"/>
      <c r="J80" s="122">
        <v>12500</v>
      </c>
      <c r="K80" s="110"/>
      <c r="L80" s="124">
        <v>39673</v>
      </c>
      <c r="M80" s="123" t="s">
        <v>890</v>
      </c>
      <c r="N80" s="109"/>
      <c r="O80" s="109"/>
      <c r="P80" s="109"/>
      <c r="Q80" s="109"/>
    </row>
    <row r="81" spans="1:17" s="111" customFormat="1" ht="72" x14ac:dyDescent="0.4">
      <c r="A81" s="238">
        <v>74</v>
      </c>
      <c r="B81" s="121" t="s">
        <v>950</v>
      </c>
      <c r="C81" s="108" t="s">
        <v>805</v>
      </c>
      <c r="D81" s="108" t="s">
        <v>806</v>
      </c>
      <c r="E81" s="108" t="s">
        <v>686</v>
      </c>
      <c r="F81" s="116" t="s">
        <v>996</v>
      </c>
      <c r="G81" s="109"/>
      <c r="H81" s="179">
        <v>1</v>
      </c>
      <c r="I81" s="109"/>
      <c r="J81" s="122">
        <v>3900</v>
      </c>
      <c r="K81" s="110"/>
      <c r="L81" s="124">
        <v>39673</v>
      </c>
      <c r="M81" s="123" t="s">
        <v>890</v>
      </c>
      <c r="N81" s="109"/>
      <c r="O81" s="109"/>
      <c r="P81" s="109"/>
      <c r="Q81" s="109"/>
    </row>
    <row r="82" spans="1:17" s="111" customFormat="1" ht="72" x14ac:dyDescent="0.4">
      <c r="A82" s="238">
        <v>75</v>
      </c>
      <c r="B82" s="121" t="s">
        <v>951</v>
      </c>
      <c r="C82" s="108" t="s">
        <v>787</v>
      </c>
      <c r="D82" s="108" t="s">
        <v>807</v>
      </c>
      <c r="E82" s="108" t="s">
        <v>686</v>
      </c>
      <c r="F82" s="116" t="s">
        <v>996</v>
      </c>
      <c r="G82" s="109"/>
      <c r="H82" s="179">
        <v>1</v>
      </c>
      <c r="I82" s="109"/>
      <c r="J82" s="122">
        <v>1500</v>
      </c>
      <c r="K82" s="110"/>
      <c r="L82" s="124">
        <v>39673</v>
      </c>
      <c r="M82" s="123" t="s">
        <v>890</v>
      </c>
      <c r="N82" s="109"/>
      <c r="O82" s="109"/>
      <c r="P82" s="109"/>
      <c r="Q82" s="109"/>
    </row>
    <row r="83" spans="1:17" s="111" customFormat="1" ht="54" x14ac:dyDescent="0.4">
      <c r="A83" s="238">
        <v>76</v>
      </c>
      <c r="B83" s="121" t="s">
        <v>952</v>
      </c>
      <c r="C83" s="108" t="s">
        <v>793</v>
      </c>
      <c r="D83" s="108" t="s">
        <v>808</v>
      </c>
      <c r="E83" s="108" t="s">
        <v>686</v>
      </c>
      <c r="F83" s="116" t="s">
        <v>996</v>
      </c>
      <c r="G83" s="109"/>
      <c r="H83" s="179">
        <v>1</v>
      </c>
      <c r="I83" s="109"/>
      <c r="J83" s="122">
        <v>1000</v>
      </c>
      <c r="K83" s="110"/>
      <c r="L83" s="124">
        <v>39673</v>
      </c>
      <c r="M83" s="123" t="s">
        <v>890</v>
      </c>
      <c r="N83" s="109"/>
      <c r="O83" s="109"/>
      <c r="P83" s="109"/>
      <c r="Q83" s="109"/>
    </row>
    <row r="84" spans="1:17" s="111" customFormat="1" ht="72" x14ac:dyDescent="0.4">
      <c r="A84" s="238">
        <v>77</v>
      </c>
      <c r="B84" s="121" t="s">
        <v>283</v>
      </c>
      <c r="C84" s="108" t="s">
        <v>809</v>
      </c>
      <c r="D84" s="108" t="s">
        <v>712</v>
      </c>
      <c r="E84" s="108" t="s">
        <v>686</v>
      </c>
      <c r="F84" s="116" t="s">
        <v>996</v>
      </c>
      <c r="G84" s="109"/>
      <c r="H84" s="179">
        <v>1</v>
      </c>
      <c r="I84" s="109"/>
      <c r="J84" s="122">
        <v>10000</v>
      </c>
      <c r="K84" s="110"/>
      <c r="L84" s="124">
        <v>39673</v>
      </c>
      <c r="M84" s="123" t="s">
        <v>890</v>
      </c>
      <c r="N84" s="109"/>
      <c r="O84" s="109"/>
      <c r="P84" s="109"/>
      <c r="Q84" s="109"/>
    </row>
    <row r="85" spans="1:17" s="111" customFormat="1" ht="54" x14ac:dyDescent="0.4">
      <c r="A85" s="238">
        <v>78</v>
      </c>
      <c r="B85" s="121" t="s">
        <v>953</v>
      </c>
      <c r="C85" s="108" t="s">
        <v>810</v>
      </c>
      <c r="D85" s="108" t="s">
        <v>464</v>
      </c>
      <c r="E85" s="108" t="s">
        <v>686</v>
      </c>
      <c r="F85" s="116" t="s">
        <v>996</v>
      </c>
      <c r="G85" s="109"/>
      <c r="H85" s="179">
        <v>1</v>
      </c>
      <c r="I85" s="109"/>
      <c r="J85" s="122">
        <v>10500</v>
      </c>
      <c r="K85" s="110"/>
      <c r="L85" s="124">
        <v>39673</v>
      </c>
      <c r="M85" s="123" t="s">
        <v>890</v>
      </c>
      <c r="N85" s="109"/>
      <c r="O85" s="109"/>
      <c r="P85" s="109"/>
      <c r="Q85" s="109"/>
    </row>
    <row r="86" spans="1:17" s="111" customFormat="1" ht="54" x14ac:dyDescent="0.4">
      <c r="A86" s="238">
        <v>79</v>
      </c>
      <c r="B86" s="121" t="s">
        <v>954</v>
      </c>
      <c r="C86" s="108" t="s">
        <v>811</v>
      </c>
      <c r="D86" s="108" t="s">
        <v>812</v>
      </c>
      <c r="E86" s="108" t="s">
        <v>686</v>
      </c>
      <c r="F86" s="116" t="s">
        <v>996</v>
      </c>
      <c r="G86" s="109"/>
      <c r="H86" s="179">
        <v>1</v>
      </c>
      <c r="I86" s="109"/>
      <c r="J86" s="122">
        <v>10750</v>
      </c>
      <c r="K86" s="110"/>
      <c r="L86" s="124">
        <v>39673</v>
      </c>
      <c r="M86" s="123" t="s">
        <v>890</v>
      </c>
      <c r="N86" s="109"/>
      <c r="O86" s="109"/>
      <c r="P86" s="109"/>
      <c r="Q86" s="109"/>
    </row>
    <row r="87" spans="1:17" s="111" customFormat="1" ht="54" x14ac:dyDescent="0.4">
      <c r="A87" s="238">
        <v>80</v>
      </c>
      <c r="B87" s="121" t="s">
        <v>955</v>
      </c>
      <c r="C87" s="108" t="s">
        <v>699</v>
      </c>
      <c r="D87" s="108" t="s">
        <v>470</v>
      </c>
      <c r="E87" s="108" t="s">
        <v>686</v>
      </c>
      <c r="F87" s="116" t="s">
        <v>996</v>
      </c>
      <c r="G87" s="109"/>
      <c r="H87" s="179">
        <v>1</v>
      </c>
      <c r="I87" s="109"/>
      <c r="J87" s="122">
        <v>10000</v>
      </c>
      <c r="K87" s="110"/>
      <c r="L87" s="124">
        <v>39673</v>
      </c>
      <c r="M87" s="123" t="s">
        <v>890</v>
      </c>
      <c r="N87" s="109"/>
      <c r="O87" s="109"/>
      <c r="P87" s="109"/>
      <c r="Q87" s="109"/>
    </row>
    <row r="88" spans="1:17" s="111" customFormat="1" ht="54" x14ac:dyDescent="0.4">
      <c r="A88" s="238">
        <v>81</v>
      </c>
      <c r="B88" s="121" t="s">
        <v>956</v>
      </c>
      <c r="C88" s="108" t="s">
        <v>813</v>
      </c>
      <c r="D88" s="108" t="s">
        <v>473</v>
      </c>
      <c r="E88" s="108" t="s">
        <v>686</v>
      </c>
      <c r="F88" s="116" t="s">
        <v>996</v>
      </c>
      <c r="G88" s="109"/>
      <c r="H88" s="179">
        <v>1</v>
      </c>
      <c r="I88" s="109"/>
      <c r="J88" s="122">
        <v>4250</v>
      </c>
      <c r="K88" s="110"/>
      <c r="L88" s="124">
        <v>39673</v>
      </c>
      <c r="M88" s="123" t="s">
        <v>890</v>
      </c>
      <c r="N88" s="109"/>
      <c r="O88" s="109"/>
      <c r="P88" s="109"/>
      <c r="Q88" s="109"/>
    </row>
    <row r="89" spans="1:17" s="111" customFormat="1" ht="54" x14ac:dyDescent="0.4">
      <c r="A89" s="238">
        <v>82</v>
      </c>
      <c r="B89" s="121" t="s">
        <v>284</v>
      </c>
      <c r="C89" s="108" t="s">
        <v>748</v>
      </c>
      <c r="D89" s="108" t="s">
        <v>814</v>
      </c>
      <c r="E89" s="108" t="s">
        <v>686</v>
      </c>
      <c r="F89" s="116" t="s">
        <v>996</v>
      </c>
      <c r="G89" s="109"/>
      <c r="H89" s="179">
        <v>1</v>
      </c>
      <c r="I89" s="109"/>
      <c r="J89" s="122">
        <v>4000</v>
      </c>
      <c r="K89" s="110"/>
      <c r="L89" s="124">
        <v>39673</v>
      </c>
      <c r="M89" s="123" t="s">
        <v>890</v>
      </c>
      <c r="N89" s="109"/>
      <c r="O89" s="109"/>
      <c r="P89" s="109"/>
      <c r="Q89" s="109"/>
    </row>
    <row r="90" spans="1:17" s="111" customFormat="1" ht="54" x14ac:dyDescent="0.4">
      <c r="A90" s="238">
        <v>83</v>
      </c>
      <c r="B90" s="121" t="s">
        <v>957</v>
      </c>
      <c r="C90" s="108" t="s">
        <v>815</v>
      </c>
      <c r="D90" s="108" t="s">
        <v>479</v>
      </c>
      <c r="E90" s="108" t="s">
        <v>686</v>
      </c>
      <c r="F90" s="116" t="s">
        <v>996</v>
      </c>
      <c r="G90" s="109"/>
      <c r="H90" s="179">
        <v>1</v>
      </c>
      <c r="I90" s="109"/>
      <c r="J90" s="122">
        <v>2500</v>
      </c>
      <c r="K90" s="110"/>
      <c r="L90" s="124">
        <v>39673</v>
      </c>
      <c r="M90" s="123" t="s">
        <v>890</v>
      </c>
      <c r="N90" s="109"/>
      <c r="O90" s="109"/>
      <c r="P90" s="109"/>
      <c r="Q90" s="109"/>
    </row>
    <row r="91" spans="1:17" s="111" customFormat="1" ht="54" x14ac:dyDescent="0.4">
      <c r="A91" s="238">
        <v>84</v>
      </c>
      <c r="B91" s="121" t="s">
        <v>958</v>
      </c>
      <c r="C91" s="108" t="s">
        <v>775</v>
      </c>
      <c r="D91" s="108" t="s">
        <v>816</v>
      </c>
      <c r="E91" s="108" t="s">
        <v>686</v>
      </c>
      <c r="F91" s="116" t="s">
        <v>996</v>
      </c>
      <c r="G91" s="109"/>
      <c r="H91" s="179">
        <v>1</v>
      </c>
      <c r="I91" s="109"/>
      <c r="J91" s="122">
        <v>3000</v>
      </c>
      <c r="K91" s="110"/>
      <c r="L91" s="124">
        <v>39673</v>
      </c>
      <c r="M91" s="123" t="s">
        <v>890</v>
      </c>
      <c r="N91" s="109"/>
      <c r="O91" s="109"/>
      <c r="P91" s="109"/>
      <c r="Q91" s="109"/>
    </row>
    <row r="92" spans="1:17" s="111" customFormat="1" ht="54" x14ac:dyDescent="0.4">
      <c r="A92" s="238">
        <v>85</v>
      </c>
      <c r="B92" s="121" t="s">
        <v>959</v>
      </c>
      <c r="C92" s="108" t="s">
        <v>759</v>
      </c>
      <c r="D92" s="108" t="s">
        <v>817</v>
      </c>
      <c r="E92" s="108" t="s">
        <v>686</v>
      </c>
      <c r="F92" s="116" t="s">
        <v>996</v>
      </c>
      <c r="G92" s="109"/>
      <c r="H92" s="179">
        <v>1</v>
      </c>
      <c r="I92" s="109"/>
      <c r="J92" s="122">
        <v>3750</v>
      </c>
      <c r="K92" s="110"/>
      <c r="L92" s="124">
        <v>39673</v>
      </c>
      <c r="M92" s="123" t="s">
        <v>890</v>
      </c>
      <c r="N92" s="109"/>
      <c r="O92" s="109"/>
      <c r="P92" s="109"/>
      <c r="Q92" s="109"/>
    </row>
    <row r="93" spans="1:17" s="111" customFormat="1" ht="72" x14ac:dyDescent="0.4">
      <c r="A93" s="238">
        <v>86</v>
      </c>
      <c r="B93" s="121" t="s">
        <v>285</v>
      </c>
      <c r="C93" s="108" t="s">
        <v>818</v>
      </c>
      <c r="D93" s="108" t="s">
        <v>819</v>
      </c>
      <c r="E93" s="108" t="s">
        <v>686</v>
      </c>
      <c r="F93" s="116" t="s">
        <v>996</v>
      </c>
      <c r="G93" s="109"/>
      <c r="H93" s="179">
        <v>1</v>
      </c>
      <c r="I93" s="109"/>
      <c r="J93" s="122">
        <v>3000</v>
      </c>
      <c r="K93" s="110"/>
      <c r="L93" s="124">
        <v>39673</v>
      </c>
      <c r="M93" s="123" t="s">
        <v>890</v>
      </c>
      <c r="N93" s="109"/>
      <c r="O93" s="109"/>
      <c r="P93" s="109"/>
      <c r="Q93" s="109"/>
    </row>
    <row r="94" spans="1:17" s="111" customFormat="1" ht="54" x14ac:dyDescent="0.4">
      <c r="A94" s="238">
        <v>87</v>
      </c>
      <c r="B94" s="121" t="s">
        <v>286</v>
      </c>
      <c r="C94" s="108" t="s">
        <v>820</v>
      </c>
      <c r="D94" s="108" t="s">
        <v>821</v>
      </c>
      <c r="E94" s="108" t="s">
        <v>686</v>
      </c>
      <c r="F94" s="116" t="s">
        <v>996</v>
      </c>
      <c r="G94" s="109"/>
      <c r="H94" s="179">
        <v>1</v>
      </c>
      <c r="I94" s="109"/>
      <c r="J94" s="122">
        <v>1500</v>
      </c>
      <c r="K94" s="110"/>
      <c r="L94" s="124">
        <v>39673</v>
      </c>
      <c r="M94" s="123" t="s">
        <v>890</v>
      </c>
      <c r="N94" s="109"/>
      <c r="O94" s="109"/>
      <c r="P94" s="109"/>
      <c r="Q94" s="109"/>
    </row>
    <row r="95" spans="1:17" s="111" customFormat="1" ht="54" x14ac:dyDescent="0.4">
      <c r="A95" s="238">
        <v>88</v>
      </c>
      <c r="B95" s="121" t="s">
        <v>960</v>
      </c>
      <c r="C95" s="108" t="s">
        <v>820</v>
      </c>
      <c r="D95" s="108" t="s">
        <v>822</v>
      </c>
      <c r="E95" s="108" t="s">
        <v>686</v>
      </c>
      <c r="F95" s="116" t="s">
        <v>996</v>
      </c>
      <c r="G95" s="109"/>
      <c r="H95" s="179">
        <v>1</v>
      </c>
      <c r="I95" s="109"/>
      <c r="J95" s="122">
        <v>1500</v>
      </c>
      <c r="K95" s="110"/>
      <c r="L95" s="124">
        <v>39673</v>
      </c>
      <c r="M95" s="123" t="s">
        <v>890</v>
      </c>
      <c r="N95" s="109"/>
      <c r="O95" s="109"/>
      <c r="P95" s="109"/>
      <c r="Q95" s="109"/>
    </row>
    <row r="96" spans="1:17" s="111" customFormat="1" ht="54" x14ac:dyDescent="0.4">
      <c r="A96" s="238">
        <v>89</v>
      </c>
      <c r="B96" s="121" t="s">
        <v>961</v>
      </c>
      <c r="C96" s="108" t="s">
        <v>791</v>
      </c>
      <c r="D96" s="108" t="s">
        <v>823</v>
      </c>
      <c r="E96" s="108" t="s">
        <v>686</v>
      </c>
      <c r="F96" s="116" t="s">
        <v>996</v>
      </c>
      <c r="G96" s="109"/>
      <c r="H96" s="179">
        <v>1</v>
      </c>
      <c r="I96" s="109"/>
      <c r="J96" s="122">
        <v>1000</v>
      </c>
      <c r="K96" s="110"/>
      <c r="L96" s="124">
        <v>39673</v>
      </c>
      <c r="M96" s="123" t="s">
        <v>890</v>
      </c>
      <c r="N96" s="109"/>
      <c r="O96" s="109"/>
      <c r="P96" s="109"/>
      <c r="Q96" s="109"/>
    </row>
    <row r="97" spans="1:17" s="111" customFormat="1" ht="54" x14ac:dyDescent="0.4">
      <c r="A97" s="238">
        <v>90</v>
      </c>
      <c r="B97" s="121" t="s">
        <v>287</v>
      </c>
      <c r="C97" s="108" t="s">
        <v>815</v>
      </c>
      <c r="D97" s="108" t="s">
        <v>824</v>
      </c>
      <c r="E97" s="108" t="s">
        <v>686</v>
      </c>
      <c r="F97" s="116" t="s">
        <v>996</v>
      </c>
      <c r="G97" s="109"/>
      <c r="H97" s="179">
        <v>1</v>
      </c>
      <c r="I97" s="109"/>
      <c r="J97" s="122">
        <v>2500</v>
      </c>
      <c r="K97" s="110"/>
      <c r="L97" s="124">
        <v>39673</v>
      </c>
      <c r="M97" s="123" t="s">
        <v>890</v>
      </c>
      <c r="N97" s="109"/>
      <c r="O97" s="109"/>
      <c r="P97" s="109"/>
      <c r="Q97" s="109"/>
    </row>
    <row r="98" spans="1:17" s="111" customFormat="1" ht="54" x14ac:dyDescent="0.4">
      <c r="A98" s="238">
        <v>91</v>
      </c>
      <c r="B98" s="121" t="s">
        <v>962</v>
      </c>
      <c r="C98" s="108" t="s">
        <v>825</v>
      </c>
      <c r="D98" s="108" t="s">
        <v>826</v>
      </c>
      <c r="E98" s="108" t="s">
        <v>686</v>
      </c>
      <c r="F98" s="116" t="s">
        <v>996</v>
      </c>
      <c r="G98" s="109"/>
      <c r="H98" s="179">
        <v>1</v>
      </c>
      <c r="I98" s="109"/>
      <c r="J98" s="122">
        <v>1500</v>
      </c>
      <c r="K98" s="110"/>
      <c r="L98" s="124">
        <v>39673</v>
      </c>
      <c r="M98" s="123" t="s">
        <v>890</v>
      </c>
      <c r="N98" s="109"/>
      <c r="O98" s="109"/>
      <c r="P98" s="109"/>
      <c r="Q98" s="109"/>
    </row>
    <row r="99" spans="1:17" s="111" customFormat="1" ht="54" x14ac:dyDescent="0.4">
      <c r="A99" s="238">
        <v>92</v>
      </c>
      <c r="B99" s="121" t="s">
        <v>963</v>
      </c>
      <c r="C99" s="108" t="s">
        <v>820</v>
      </c>
      <c r="D99" s="108" t="s">
        <v>827</v>
      </c>
      <c r="E99" s="108" t="s">
        <v>686</v>
      </c>
      <c r="F99" s="116" t="s">
        <v>996</v>
      </c>
      <c r="G99" s="109"/>
      <c r="H99" s="179">
        <v>1</v>
      </c>
      <c r="I99" s="109"/>
      <c r="J99" s="122">
        <v>1500</v>
      </c>
      <c r="K99" s="110"/>
      <c r="L99" s="124">
        <v>39673</v>
      </c>
      <c r="M99" s="123" t="s">
        <v>890</v>
      </c>
      <c r="N99" s="109"/>
      <c r="O99" s="109"/>
      <c r="P99" s="109"/>
      <c r="Q99" s="109"/>
    </row>
    <row r="100" spans="1:17" s="111" customFormat="1" ht="54" x14ac:dyDescent="0.4">
      <c r="A100" s="238">
        <v>93</v>
      </c>
      <c r="B100" s="121" t="s">
        <v>964</v>
      </c>
      <c r="C100" s="108" t="s">
        <v>828</v>
      </c>
      <c r="D100" s="108" t="s">
        <v>829</v>
      </c>
      <c r="E100" s="108" t="s">
        <v>686</v>
      </c>
      <c r="F100" s="116" t="s">
        <v>996</v>
      </c>
      <c r="G100" s="109"/>
      <c r="H100" s="179">
        <v>1</v>
      </c>
      <c r="I100" s="109"/>
      <c r="J100" s="122">
        <v>2500</v>
      </c>
      <c r="K100" s="110"/>
      <c r="L100" s="124">
        <v>39673</v>
      </c>
      <c r="M100" s="123" t="s">
        <v>890</v>
      </c>
      <c r="N100" s="109"/>
      <c r="O100" s="109"/>
      <c r="P100" s="109"/>
      <c r="Q100" s="109"/>
    </row>
    <row r="101" spans="1:17" s="111" customFormat="1" ht="54" x14ac:dyDescent="0.4">
      <c r="A101" s="238">
        <v>94</v>
      </c>
      <c r="B101" s="121" t="s">
        <v>288</v>
      </c>
      <c r="C101" s="108" t="s">
        <v>830</v>
      </c>
      <c r="D101" s="108" t="s">
        <v>831</v>
      </c>
      <c r="E101" s="108" t="s">
        <v>686</v>
      </c>
      <c r="F101" s="116" t="s">
        <v>996</v>
      </c>
      <c r="G101" s="109"/>
      <c r="H101" s="179">
        <v>1</v>
      </c>
      <c r="I101" s="109"/>
      <c r="J101" s="122">
        <v>500</v>
      </c>
      <c r="K101" s="110"/>
      <c r="L101" s="124">
        <v>39673</v>
      </c>
      <c r="M101" s="123" t="s">
        <v>890</v>
      </c>
      <c r="N101" s="109"/>
      <c r="O101" s="109"/>
      <c r="P101" s="109"/>
      <c r="Q101" s="109"/>
    </row>
    <row r="102" spans="1:17" s="111" customFormat="1" ht="54" x14ac:dyDescent="0.4">
      <c r="A102" s="238">
        <v>95</v>
      </c>
      <c r="B102" s="121" t="s">
        <v>965</v>
      </c>
      <c r="C102" s="108" t="s">
        <v>830</v>
      </c>
      <c r="D102" s="108" t="s">
        <v>832</v>
      </c>
      <c r="E102" s="108" t="s">
        <v>686</v>
      </c>
      <c r="F102" s="116" t="s">
        <v>996</v>
      </c>
      <c r="G102" s="109"/>
      <c r="H102" s="179">
        <v>1</v>
      </c>
      <c r="I102" s="109"/>
      <c r="J102" s="122">
        <v>500</v>
      </c>
      <c r="K102" s="110"/>
      <c r="L102" s="124">
        <v>39673</v>
      </c>
      <c r="M102" s="123" t="s">
        <v>890</v>
      </c>
      <c r="N102" s="109"/>
      <c r="O102" s="109"/>
      <c r="P102" s="109"/>
      <c r="Q102" s="109"/>
    </row>
    <row r="103" spans="1:17" s="111" customFormat="1" ht="72" x14ac:dyDescent="0.4">
      <c r="A103" s="238">
        <v>96</v>
      </c>
      <c r="B103" s="121" t="s">
        <v>966</v>
      </c>
      <c r="C103" s="108" t="s">
        <v>830</v>
      </c>
      <c r="D103" s="108" t="s">
        <v>833</v>
      </c>
      <c r="E103" s="108" t="s">
        <v>686</v>
      </c>
      <c r="F103" s="116" t="s">
        <v>996</v>
      </c>
      <c r="G103" s="109"/>
      <c r="H103" s="179">
        <v>1</v>
      </c>
      <c r="I103" s="109"/>
      <c r="J103" s="122">
        <v>500</v>
      </c>
      <c r="K103" s="110"/>
      <c r="L103" s="124">
        <v>39673</v>
      </c>
      <c r="M103" s="123" t="s">
        <v>890</v>
      </c>
      <c r="N103" s="109"/>
      <c r="O103" s="109"/>
      <c r="P103" s="109"/>
      <c r="Q103" s="109"/>
    </row>
    <row r="104" spans="1:17" s="111" customFormat="1" ht="54" x14ac:dyDescent="0.4">
      <c r="A104" s="238">
        <v>97</v>
      </c>
      <c r="B104" s="121" t="s">
        <v>967</v>
      </c>
      <c r="C104" s="108" t="s">
        <v>834</v>
      </c>
      <c r="D104" s="108" t="s">
        <v>835</v>
      </c>
      <c r="E104" s="108" t="s">
        <v>686</v>
      </c>
      <c r="F104" s="116" t="s">
        <v>996</v>
      </c>
      <c r="G104" s="109"/>
      <c r="H104" s="179">
        <v>1</v>
      </c>
      <c r="I104" s="109"/>
      <c r="J104" s="122">
        <v>11000</v>
      </c>
      <c r="K104" s="110"/>
      <c r="L104" s="124">
        <v>39673</v>
      </c>
      <c r="M104" s="123" t="s">
        <v>890</v>
      </c>
      <c r="N104" s="109"/>
      <c r="O104" s="109"/>
      <c r="P104" s="109"/>
      <c r="Q104" s="109"/>
    </row>
    <row r="105" spans="1:17" s="111" customFormat="1" ht="54" x14ac:dyDescent="0.4">
      <c r="A105" s="238">
        <v>98</v>
      </c>
      <c r="B105" s="121" t="s">
        <v>289</v>
      </c>
      <c r="C105" s="108" t="s">
        <v>836</v>
      </c>
      <c r="D105" s="108" t="s">
        <v>837</v>
      </c>
      <c r="E105" s="108" t="s">
        <v>686</v>
      </c>
      <c r="F105" s="116" t="s">
        <v>996</v>
      </c>
      <c r="G105" s="109"/>
      <c r="H105" s="179">
        <v>1</v>
      </c>
      <c r="I105" s="109"/>
      <c r="J105" s="122">
        <v>4000</v>
      </c>
      <c r="K105" s="110"/>
      <c r="L105" s="124">
        <v>39673</v>
      </c>
      <c r="M105" s="123" t="s">
        <v>890</v>
      </c>
      <c r="N105" s="109"/>
      <c r="O105" s="109"/>
      <c r="P105" s="109"/>
      <c r="Q105" s="109"/>
    </row>
    <row r="106" spans="1:17" s="111" customFormat="1" ht="54" x14ac:dyDescent="0.4">
      <c r="A106" s="238">
        <v>99</v>
      </c>
      <c r="B106" s="121" t="s">
        <v>290</v>
      </c>
      <c r="C106" s="108" t="s">
        <v>838</v>
      </c>
      <c r="D106" s="108" t="s">
        <v>517</v>
      </c>
      <c r="E106" s="108" t="s">
        <v>686</v>
      </c>
      <c r="F106" s="116" t="s">
        <v>996</v>
      </c>
      <c r="G106" s="109"/>
      <c r="H106" s="179">
        <v>1</v>
      </c>
      <c r="I106" s="109"/>
      <c r="J106" s="122">
        <v>6000</v>
      </c>
      <c r="K106" s="110"/>
      <c r="L106" s="124">
        <v>39673</v>
      </c>
      <c r="M106" s="123" t="s">
        <v>890</v>
      </c>
      <c r="N106" s="109"/>
      <c r="O106" s="109"/>
      <c r="P106" s="109"/>
      <c r="Q106" s="109"/>
    </row>
    <row r="107" spans="1:17" s="111" customFormat="1" ht="54" x14ac:dyDescent="0.4">
      <c r="A107" s="238">
        <v>100</v>
      </c>
      <c r="B107" s="121" t="s">
        <v>968</v>
      </c>
      <c r="C107" s="108" t="s">
        <v>746</v>
      </c>
      <c r="D107" s="108" t="s">
        <v>839</v>
      </c>
      <c r="E107" s="108" t="s">
        <v>686</v>
      </c>
      <c r="F107" s="116" t="s">
        <v>996</v>
      </c>
      <c r="G107" s="109"/>
      <c r="H107" s="179">
        <v>1</v>
      </c>
      <c r="I107" s="109"/>
      <c r="J107" s="122">
        <v>3500</v>
      </c>
      <c r="K107" s="110"/>
      <c r="L107" s="124">
        <v>39673</v>
      </c>
      <c r="M107" s="123" t="s">
        <v>890</v>
      </c>
      <c r="N107" s="109"/>
      <c r="O107" s="109"/>
      <c r="P107" s="109"/>
      <c r="Q107" s="109"/>
    </row>
    <row r="108" spans="1:17" s="111" customFormat="1" ht="54" x14ac:dyDescent="0.4">
      <c r="A108" s="238">
        <v>101</v>
      </c>
      <c r="B108" s="121" t="s">
        <v>969</v>
      </c>
      <c r="C108" s="108" t="s">
        <v>754</v>
      </c>
      <c r="D108" s="108" t="s">
        <v>521</v>
      </c>
      <c r="E108" s="108" t="s">
        <v>686</v>
      </c>
      <c r="F108" s="116" t="s">
        <v>996</v>
      </c>
      <c r="G108" s="109"/>
      <c r="H108" s="179">
        <v>1</v>
      </c>
      <c r="I108" s="109"/>
      <c r="J108" s="122">
        <v>9000</v>
      </c>
      <c r="K108" s="110"/>
      <c r="L108" s="124">
        <v>39673</v>
      </c>
      <c r="M108" s="123" t="s">
        <v>890</v>
      </c>
      <c r="N108" s="109"/>
      <c r="O108" s="109"/>
      <c r="P108" s="109"/>
      <c r="Q108" s="109"/>
    </row>
    <row r="109" spans="1:17" s="111" customFormat="1" ht="54" x14ac:dyDescent="0.4">
      <c r="A109" s="238">
        <v>102</v>
      </c>
      <c r="B109" s="121" t="s">
        <v>970</v>
      </c>
      <c r="C109" s="108" t="s">
        <v>791</v>
      </c>
      <c r="D109" s="108" t="s">
        <v>840</v>
      </c>
      <c r="E109" s="108" t="s">
        <v>686</v>
      </c>
      <c r="F109" s="116" t="s">
        <v>996</v>
      </c>
      <c r="G109" s="109"/>
      <c r="H109" s="179">
        <v>1</v>
      </c>
      <c r="I109" s="109"/>
      <c r="J109" s="122">
        <v>1000</v>
      </c>
      <c r="K109" s="110"/>
      <c r="L109" s="124">
        <v>39673</v>
      </c>
      <c r="M109" s="123" t="s">
        <v>890</v>
      </c>
      <c r="N109" s="109"/>
      <c r="O109" s="109"/>
      <c r="P109" s="109"/>
      <c r="Q109" s="109"/>
    </row>
    <row r="110" spans="1:17" s="111" customFormat="1" ht="54" x14ac:dyDescent="0.4">
      <c r="A110" s="238">
        <v>103</v>
      </c>
      <c r="B110" s="121" t="s">
        <v>971</v>
      </c>
      <c r="C110" s="108" t="s">
        <v>828</v>
      </c>
      <c r="D110" s="108" t="s">
        <v>525</v>
      </c>
      <c r="E110" s="108" t="s">
        <v>686</v>
      </c>
      <c r="F110" s="116" t="s">
        <v>996</v>
      </c>
      <c r="G110" s="109"/>
      <c r="H110" s="179">
        <v>1</v>
      </c>
      <c r="I110" s="109"/>
      <c r="J110" s="122">
        <v>2500</v>
      </c>
      <c r="K110" s="110"/>
      <c r="L110" s="124">
        <v>39673</v>
      </c>
      <c r="M110" s="123" t="s">
        <v>890</v>
      </c>
      <c r="N110" s="109"/>
      <c r="O110" s="109"/>
      <c r="P110" s="109"/>
      <c r="Q110" s="109"/>
    </row>
    <row r="111" spans="1:17" s="111" customFormat="1" ht="54" x14ac:dyDescent="0.4">
      <c r="A111" s="238">
        <v>104</v>
      </c>
      <c r="B111" s="121" t="s">
        <v>972</v>
      </c>
      <c r="C111" s="108" t="s">
        <v>830</v>
      </c>
      <c r="D111" s="108" t="s">
        <v>841</v>
      </c>
      <c r="E111" s="108" t="s">
        <v>686</v>
      </c>
      <c r="F111" s="116" t="s">
        <v>996</v>
      </c>
      <c r="G111" s="109"/>
      <c r="H111" s="179">
        <v>1</v>
      </c>
      <c r="I111" s="109"/>
      <c r="J111" s="122">
        <v>500</v>
      </c>
      <c r="K111" s="110"/>
      <c r="L111" s="124">
        <v>39673</v>
      </c>
      <c r="M111" s="123" t="s">
        <v>890</v>
      </c>
      <c r="N111" s="109"/>
      <c r="O111" s="109"/>
      <c r="P111" s="109"/>
      <c r="Q111" s="109"/>
    </row>
    <row r="112" spans="1:17" s="111" customFormat="1" ht="54" x14ac:dyDescent="0.4">
      <c r="A112" s="238">
        <v>105</v>
      </c>
      <c r="B112" s="121" t="s">
        <v>973</v>
      </c>
      <c r="C112" s="108" t="s">
        <v>789</v>
      </c>
      <c r="D112" s="108" t="s">
        <v>842</v>
      </c>
      <c r="E112" s="108" t="s">
        <v>686</v>
      </c>
      <c r="F112" s="116" t="s">
        <v>996</v>
      </c>
      <c r="G112" s="154"/>
      <c r="H112" s="179">
        <v>1</v>
      </c>
      <c r="I112" s="109"/>
      <c r="J112" s="122">
        <v>750</v>
      </c>
      <c r="K112" s="110"/>
      <c r="L112" s="124">
        <v>39673</v>
      </c>
      <c r="M112" s="123" t="s">
        <v>890</v>
      </c>
      <c r="N112" s="109"/>
      <c r="O112" s="109"/>
      <c r="P112" s="109"/>
      <c r="Q112" s="109"/>
    </row>
    <row r="113" spans="1:17" s="111" customFormat="1" ht="54" x14ac:dyDescent="0.4">
      <c r="A113" s="238">
        <v>106</v>
      </c>
      <c r="B113" s="121" t="s">
        <v>974</v>
      </c>
      <c r="C113" s="108" t="s">
        <v>744</v>
      </c>
      <c r="D113" s="108" t="s">
        <v>843</v>
      </c>
      <c r="E113" s="108" t="s">
        <v>686</v>
      </c>
      <c r="F113" s="116" t="s">
        <v>996</v>
      </c>
      <c r="G113" s="109"/>
      <c r="H113" s="179">
        <v>1</v>
      </c>
      <c r="I113" s="109"/>
      <c r="J113" s="122">
        <v>1750</v>
      </c>
      <c r="K113" s="110"/>
      <c r="L113" s="124">
        <v>39673</v>
      </c>
      <c r="M113" s="123" t="s">
        <v>890</v>
      </c>
      <c r="N113" s="109"/>
      <c r="O113" s="109"/>
      <c r="P113" s="109"/>
      <c r="Q113" s="109"/>
    </row>
    <row r="114" spans="1:17" s="111" customFormat="1" ht="54" x14ac:dyDescent="0.4">
      <c r="A114" s="238">
        <v>107</v>
      </c>
      <c r="B114" s="121" t="s">
        <v>975</v>
      </c>
      <c r="C114" s="108" t="s">
        <v>844</v>
      </c>
      <c r="D114" s="108" t="s">
        <v>845</v>
      </c>
      <c r="E114" s="108" t="s">
        <v>686</v>
      </c>
      <c r="F114" s="116" t="s">
        <v>996</v>
      </c>
      <c r="G114" s="109"/>
      <c r="H114" s="179">
        <v>1</v>
      </c>
      <c r="I114" s="109"/>
      <c r="J114" s="122">
        <v>2000</v>
      </c>
      <c r="K114" s="110"/>
      <c r="L114" s="124">
        <v>39673</v>
      </c>
      <c r="M114" s="123" t="s">
        <v>890</v>
      </c>
      <c r="N114" s="109"/>
      <c r="O114" s="109"/>
      <c r="P114" s="109"/>
      <c r="Q114" s="109"/>
    </row>
    <row r="115" spans="1:17" s="111" customFormat="1" ht="54" x14ac:dyDescent="0.4">
      <c r="A115" s="238">
        <v>108</v>
      </c>
      <c r="B115" s="121" t="s">
        <v>976</v>
      </c>
      <c r="C115" s="108" t="s">
        <v>846</v>
      </c>
      <c r="D115" s="108" t="s">
        <v>847</v>
      </c>
      <c r="E115" s="108" t="s">
        <v>686</v>
      </c>
      <c r="F115" s="116" t="s">
        <v>996</v>
      </c>
      <c r="G115" s="109"/>
      <c r="H115" s="179">
        <v>1</v>
      </c>
      <c r="I115" s="109"/>
      <c r="J115" s="122">
        <v>4500</v>
      </c>
      <c r="K115" s="110"/>
      <c r="L115" s="124">
        <v>39673</v>
      </c>
      <c r="M115" s="123" t="s">
        <v>890</v>
      </c>
      <c r="N115" s="109"/>
      <c r="O115" s="109"/>
      <c r="P115" s="109"/>
      <c r="Q115" s="109"/>
    </row>
    <row r="116" spans="1:17" s="111" customFormat="1" ht="54" x14ac:dyDescent="0.4">
      <c r="A116" s="238">
        <v>109</v>
      </c>
      <c r="B116" s="121" t="s">
        <v>977</v>
      </c>
      <c r="C116" s="108" t="s">
        <v>825</v>
      </c>
      <c r="D116" s="108" t="s">
        <v>848</v>
      </c>
      <c r="E116" s="108" t="s">
        <v>686</v>
      </c>
      <c r="F116" s="116" t="s">
        <v>996</v>
      </c>
      <c r="G116" s="109"/>
      <c r="H116" s="179">
        <v>1</v>
      </c>
      <c r="I116" s="109"/>
      <c r="J116" s="122">
        <v>1500</v>
      </c>
      <c r="K116" s="110"/>
      <c r="L116" s="124">
        <v>39673</v>
      </c>
      <c r="M116" s="123" t="s">
        <v>890</v>
      </c>
      <c r="N116" s="109"/>
      <c r="O116" s="109"/>
      <c r="P116" s="109"/>
      <c r="Q116" s="109"/>
    </row>
    <row r="117" spans="1:17" s="111" customFormat="1" ht="54" x14ac:dyDescent="0.4">
      <c r="A117" s="238">
        <v>110</v>
      </c>
      <c r="B117" s="121" t="s">
        <v>978</v>
      </c>
      <c r="C117" s="108" t="s">
        <v>791</v>
      </c>
      <c r="D117" s="108" t="s">
        <v>849</v>
      </c>
      <c r="E117" s="108" t="s">
        <v>686</v>
      </c>
      <c r="F117" s="116" t="s">
        <v>996</v>
      </c>
      <c r="G117" s="109"/>
      <c r="H117" s="179">
        <v>1</v>
      </c>
      <c r="I117" s="109"/>
      <c r="J117" s="122">
        <v>1000</v>
      </c>
      <c r="K117" s="110"/>
      <c r="L117" s="124">
        <v>39673</v>
      </c>
      <c r="M117" s="123" t="s">
        <v>890</v>
      </c>
      <c r="N117" s="109"/>
      <c r="O117" s="109"/>
      <c r="P117" s="109"/>
      <c r="Q117" s="109"/>
    </row>
    <row r="118" spans="1:17" s="111" customFormat="1" ht="54" x14ac:dyDescent="0.4">
      <c r="A118" s="238">
        <v>111</v>
      </c>
      <c r="B118" s="121" t="s">
        <v>979</v>
      </c>
      <c r="C118" s="108" t="s">
        <v>828</v>
      </c>
      <c r="D118" s="108" t="s">
        <v>850</v>
      </c>
      <c r="E118" s="108" t="s">
        <v>686</v>
      </c>
      <c r="F118" s="116" t="s">
        <v>996</v>
      </c>
      <c r="G118" s="109"/>
      <c r="H118" s="179">
        <v>1</v>
      </c>
      <c r="I118" s="109"/>
      <c r="J118" s="122">
        <v>2500</v>
      </c>
      <c r="K118" s="110"/>
      <c r="L118" s="124">
        <v>39673</v>
      </c>
      <c r="M118" s="123" t="s">
        <v>890</v>
      </c>
      <c r="N118" s="109"/>
      <c r="O118" s="109"/>
      <c r="P118" s="109"/>
      <c r="Q118" s="109"/>
    </row>
    <row r="119" spans="1:17" s="111" customFormat="1" ht="54" x14ac:dyDescent="0.4">
      <c r="A119" s="238">
        <v>112</v>
      </c>
      <c r="B119" s="121" t="s">
        <v>980</v>
      </c>
      <c r="C119" s="108" t="s">
        <v>791</v>
      </c>
      <c r="D119" s="108" t="s">
        <v>851</v>
      </c>
      <c r="E119" s="108" t="s">
        <v>686</v>
      </c>
      <c r="F119" s="116" t="s">
        <v>996</v>
      </c>
      <c r="G119" s="109"/>
      <c r="H119" s="179">
        <v>1</v>
      </c>
      <c r="I119" s="109"/>
      <c r="J119" s="122">
        <v>1000</v>
      </c>
      <c r="K119" s="110"/>
      <c r="L119" s="124">
        <v>39673</v>
      </c>
      <c r="M119" s="123" t="s">
        <v>890</v>
      </c>
      <c r="N119" s="109"/>
      <c r="O119" s="109"/>
      <c r="P119" s="109"/>
      <c r="Q119" s="109"/>
    </row>
    <row r="120" spans="1:17" s="111" customFormat="1" ht="54" x14ac:dyDescent="0.4">
      <c r="A120" s="238">
        <v>113</v>
      </c>
      <c r="B120" s="121" t="s">
        <v>981</v>
      </c>
      <c r="C120" s="108" t="s">
        <v>830</v>
      </c>
      <c r="D120" s="108" t="s">
        <v>852</v>
      </c>
      <c r="E120" s="108" t="s">
        <v>686</v>
      </c>
      <c r="F120" s="116" t="s">
        <v>996</v>
      </c>
      <c r="G120" s="109"/>
      <c r="H120" s="179">
        <v>1</v>
      </c>
      <c r="I120" s="109"/>
      <c r="J120" s="122">
        <v>500</v>
      </c>
      <c r="K120" s="110"/>
      <c r="L120" s="124">
        <v>39673</v>
      </c>
      <c r="M120" s="123" t="s">
        <v>890</v>
      </c>
      <c r="N120" s="109"/>
      <c r="O120" s="109"/>
      <c r="P120" s="109"/>
      <c r="Q120" s="109"/>
    </row>
    <row r="121" spans="1:17" s="111" customFormat="1" ht="54" x14ac:dyDescent="0.4">
      <c r="A121" s="238">
        <v>114</v>
      </c>
      <c r="B121" s="121" t="s">
        <v>982</v>
      </c>
      <c r="C121" s="108" t="s">
        <v>825</v>
      </c>
      <c r="D121" s="108" t="s">
        <v>853</v>
      </c>
      <c r="E121" s="108" t="s">
        <v>686</v>
      </c>
      <c r="F121" s="116" t="s">
        <v>996</v>
      </c>
      <c r="G121" s="109"/>
      <c r="H121" s="179">
        <v>1</v>
      </c>
      <c r="I121" s="109"/>
      <c r="J121" s="122">
        <v>1500</v>
      </c>
      <c r="K121" s="110"/>
      <c r="L121" s="124">
        <v>39673</v>
      </c>
      <c r="M121" s="123" t="s">
        <v>890</v>
      </c>
      <c r="N121" s="109"/>
      <c r="O121" s="109"/>
      <c r="P121" s="109"/>
      <c r="Q121" s="109"/>
    </row>
    <row r="122" spans="1:17" s="111" customFormat="1" ht="54" x14ac:dyDescent="0.4">
      <c r="A122" s="238">
        <v>115</v>
      </c>
      <c r="B122" s="121" t="s">
        <v>983</v>
      </c>
      <c r="C122" s="108" t="s">
        <v>825</v>
      </c>
      <c r="D122" s="108" t="s">
        <v>550</v>
      </c>
      <c r="E122" s="108" t="s">
        <v>686</v>
      </c>
      <c r="F122" s="116" t="s">
        <v>996</v>
      </c>
      <c r="G122" s="109"/>
      <c r="H122" s="179">
        <v>1</v>
      </c>
      <c r="I122" s="109"/>
      <c r="J122" s="122">
        <v>1500</v>
      </c>
      <c r="K122" s="109"/>
      <c r="L122" s="124">
        <v>39673</v>
      </c>
      <c r="M122" s="123" t="s">
        <v>890</v>
      </c>
      <c r="N122" s="109"/>
      <c r="O122" s="109"/>
      <c r="P122" s="109"/>
      <c r="Q122" s="109"/>
    </row>
    <row r="123" spans="1:17" s="111" customFormat="1" ht="54" x14ac:dyDescent="0.4">
      <c r="A123" s="238">
        <v>116</v>
      </c>
      <c r="B123" s="121" t="s">
        <v>984</v>
      </c>
      <c r="C123" s="108" t="s">
        <v>846</v>
      </c>
      <c r="D123" s="108" t="s">
        <v>854</v>
      </c>
      <c r="E123" s="108" t="s">
        <v>686</v>
      </c>
      <c r="F123" s="116" t="s">
        <v>996</v>
      </c>
      <c r="G123" s="109"/>
      <c r="H123" s="179">
        <v>1</v>
      </c>
      <c r="I123" s="109"/>
      <c r="J123" s="122">
        <v>4500</v>
      </c>
      <c r="K123" s="110"/>
      <c r="L123" s="124">
        <v>39673</v>
      </c>
      <c r="M123" s="123" t="s">
        <v>890</v>
      </c>
      <c r="N123" s="109"/>
      <c r="O123" s="109"/>
      <c r="P123" s="109"/>
      <c r="Q123" s="109"/>
    </row>
    <row r="124" spans="1:17" s="111" customFormat="1" ht="54" x14ac:dyDescent="0.4">
      <c r="A124" s="238">
        <v>117</v>
      </c>
      <c r="B124" s="121" t="s">
        <v>985</v>
      </c>
      <c r="C124" s="108" t="s">
        <v>830</v>
      </c>
      <c r="D124" s="108" t="s">
        <v>555</v>
      </c>
      <c r="E124" s="108" t="s">
        <v>686</v>
      </c>
      <c r="F124" s="116" t="s">
        <v>996</v>
      </c>
      <c r="G124" s="109"/>
      <c r="H124" s="179">
        <v>1</v>
      </c>
      <c r="I124" s="109"/>
      <c r="J124" s="122">
        <v>500</v>
      </c>
      <c r="K124" s="110"/>
      <c r="L124" s="124">
        <v>39673</v>
      </c>
      <c r="M124" s="123" t="s">
        <v>890</v>
      </c>
      <c r="N124" s="109"/>
      <c r="O124" s="109"/>
      <c r="P124" s="109"/>
      <c r="Q124" s="109"/>
    </row>
    <row r="125" spans="1:17" s="111" customFormat="1" ht="54" x14ac:dyDescent="0.4">
      <c r="A125" s="238">
        <v>118</v>
      </c>
      <c r="B125" s="121" t="s">
        <v>986</v>
      </c>
      <c r="C125" s="108" t="s">
        <v>855</v>
      </c>
      <c r="D125" s="108" t="s">
        <v>856</v>
      </c>
      <c r="E125" s="108" t="s">
        <v>686</v>
      </c>
      <c r="F125" s="116" t="s">
        <v>996</v>
      </c>
      <c r="G125" s="109"/>
      <c r="H125" s="179">
        <v>1</v>
      </c>
      <c r="I125" s="109"/>
      <c r="J125" s="122">
        <v>250</v>
      </c>
      <c r="K125" s="110"/>
      <c r="L125" s="124">
        <v>39673</v>
      </c>
      <c r="M125" s="123" t="s">
        <v>890</v>
      </c>
      <c r="N125" s="109"/>
      <c r="O125" s="109"/>
      <c r="P125" s="109"/>
      <c r="Q125" s="109"/>
    </row>
    <row r="126" spans="1:17" s="92" customFormat="1" ht="120" customHeight="1" x14ac:dyDescent="0.4">
      <c r="A126" s="238">
        <v>119</v>
      </c>
      <c r="B126" s="121" t="s">
        <v>897</v>
      </c>
      <c r="C126" s="108" t="s">
        <v>1081</v>
      </c>
      <c r="D126" s="108" t="s">
        <v>858</v>
      </c>
      <c r="E126" s="116" t="s">
        <v>859</v>
      </c>
      <c r="F126" s="116" t="s">
        <v>996</v>
      </c>
      <c r="G126" s="120" t="s">
        <v>857</v>
      </c>
      <c r="H126" s="179">
        <v>1</v>
      </c>
      <c r="I126" s="120"/>
      <c r="J126" s="121">
        <v>2500</v>
      </c>
      <c r="K126" s="122">
        <v>891050</v>
      </c>
      <c r="L126" s="124">
        <v>39003</v>
      </c>
      <c r="M126" s="123" t="s">
        <v>1082</v>
      </c>
      <c r="N126" s="109"/>
      <c r="O126" s="119" t="s">
        <v>1480</v>
      </c>
      <c r="P126" s="153">
        <v>43363</v>
      </c>
      <c r="Q126" s="109"/>
    </row>
    <row r="127" spans="1:17" s="92" customFormat="1" ht="117.75" customHeight="1" x14ac:dyDescent="0.4">
      <c r="A127" s="238">
        <v>120</v>
      </c>
      <c r="B127" s="121" t="s">
        <v>898</v>
      </c>
      <c r="C127" s="108" t="s">
        <v>1083</v>
      </c>
      <c r="D127" s="108" t="s">
        <v>861</v>
      </c>
      <c r="E127" s="116" t="s">
        <v>859</v>
      </c>
      <c r="F127" s="116" t="s">
        <v>996</v>
      </c>
      <c r="G127" s="120" t="s">
        <v>860</v>
      </c>
      <c r="H127" s="179">
        <v>1</v>
      </c>
      <c r="I127" s="120"/>
      <c r="J127" s="121">
        <v>1078</v>
      </c>
      <c r="K127" s="122">
        <v>172824.95999999999</v>
      </c>
      <c r="L127" s="124">
        <v>39003</v>
      </c>
      <c r="M127" s="123" t="s">
        <v>1084</v>
      </c>
      <c r="N127" s="109"/>
      <c r="O127" s="119" t="s">
        <v>1480</v>
      </c>
      <c r="P127" s="153">
        <v>43363</v>
      </c>
      <c r="Q127" s="109"/>
    </row>
    <row r="128" spans="1:17" s="151" customFormat="1" ht="54" x14ac:dyDescent="0.4">
      <c r="A128" s="238">
        <v>121</v>
      </c>
      <c r="B128" s="121" t="s">
        <v>899</v>
      </c>
      <c r="C128" s="116" t="s">
        <v>1085</v>
      </c>
      <c r="D128" s="108" t="s">
        <v>862</v>
      </c>
      <c r="E128" s="116" t="s">
        <v>859</v>
      </c>
      <c r="F128" s="116" t="s">
        <v>996</v>
      </c>
      <c r="G128" s="120"/>
      <c r="H128" s="179">
        <v>1</v>
      </c>
      <c r="I128" s="120"/>
      <c r="J128" s="121">
        <v>36</v>
      </c>
      <c r="K128" s="122"/>
      <c r="L128" s="124">
        <v>39003</v>
      </c>
      <c r="M128" s="123" t="s">
        <v>77</v>
      </c>
      <c r="N128" s="109"/>
      <c r="O128" s="109"/>
      <c r="P128" s="109"/>
      <c r="Q128" s="109"/>
    </row>
    <row r="129" spans="1:17" s="92" customFormat="1" ht="90" x14ac:dyDescent="0.4">
      <c r="A129" s="238">
        <v>122</v>
      </c>
      <c r="B129" s="121" t="s">
        <v>900</v>
      </c>
      <c r="C129" s="116" t="s">
        <v>1086</v>
      </c>
      <c r="D129" s="108" t="s">
        <v>864</v>
      </c>
      <c r="E129" s="116" t="s">
        <v>859</v>
      </c>
      <c r="F129" s="116" t="s">
        <v>996</v>
      </c>
      <c r="G129" s="120" t="s">
        <v>863</v>
      </c>
      <c r="H129" s="179">
        <v>1</v>
      </c>
      <c r="I129" s="120"/>
      <c r="J129" s="121">
        <v>3441</v>
      </c>
      <c r="K129" s="122">
        <v>1588871.36</v>
      </c>
      <c r="L129" s="124">
        <v>39003</v>
      </c>
      <c r="M129" s="123" t="s">
        <v>1087</v>
      </c>
      <c r="N129" s="109"/>
      <c r="O129" s="119" t="s">
        <v>1480</v>
      </c>
      <c r="P129" s="153">
        <v>43363</v>
      </c>
      <c r="Q129" s="109"/>
    </row>
    <row r="130" spans="1:17" s="89" customFormat="1" ht="108.5" x14ac:dyDescent="0.4">
      <c r="A130" s="238">
        <v>123</v>
      </c>
      <c r="B130" s="121" t="s">
        <v>990</v>
      </c>
      <c r="C130" s="116" t="s">
        <v>1335</v>
      </c>
      <c r="D130" s="116" t="s">
        <v>866</v>
      </c>
      <c r="E130" s="116" t="s">
        <v>1211</v>
      </c>
      <c r="F130" s="116" t="s">
        <v>996</v>
      </c>
      <c r="G130" s="120" t="s">
        <v>865</v>
      </c>
      <c r="H130" s="179">
        <v>1</v>
      </c>
      <c r="I130" s="120"/>
      <c r="J130" s="204">
        <v>2119</v>
      </c>
      <c r="K130" s="122">
        <v>786786.06</v>
      </c>
      <c r="L130" s="117">
        <v>41794</v>
      </c>
      <c r="M130" s="125" t="s">
        <v>1346</v>
      </c>
      <c r="N130" s="109"/>
      <c r="O130" s="109"/>
      <c r="P130" s="109"/>
      <c r="Q130" s="109"/>
    </row>
    <row r="131" spans="1:17" s="89" customFormat="1" ht="93" x14ac:dyDescent="0.4">
      <c r="A131" s="238">
        <v>124</v>
      </c>
      <c r="B131" s="121" t="s">
        <v>991</v>
      </c>
      <c r="C131" s="116" t="s">
        <v>868</v>
      </c>
      <c r="D131" s="116" t="s">
        <v>869</v>
      </c>
      <c r="E131" s="116" t="s">
        <v>859</v>
      </c>
      <c r="F131" s="116" t="s">
        <v>996</v>
      </c>
      <c r="G131" s="120" t="s">
        <v>867</v>
      </c>
      <c r="H131" s="179">
        <v>1</v>
      </c>
      <c r="I131" s="120"/>
      <c r="J131" s="121">
        <v>2776</v>
      </c>
      <c r="K131" s="122">
        <v>1588871.36</v>
      </c>
      <c r="L131" s="117">
        <v>41913</v>
      </c>
      <c r="M131" s="125" t="s">
        <v>891</v>
      </c>
      <c r="N131" s="109"/>
      <c r="O131" s="109"/>
      <c r="P131" s="109"/>
      <c r="Q131" s="109"/>
    </row>
    <row r="132" spans="1:17" s="89" customFormat="1" ht="150" customHeight="1" x14ac:dyDescent="0.4">
      <c r="A132" s="238">
        <v>125</v>
      </c>
      <c r="B132" s="121" t="s">
        <v>992</v>
      </c>
      <c r="C132" s="116" t="s">
        <v>871</v>
      </c>
      <c r="D132" s="116" t="s">
        <v>872</v>
      </c>
      <c r="E132" s="116" t="s">
        <v>859</v>
      </c>
      <c r="F132" s="116" t="s">
        <v>996</v>
      </c>
      <c r="G132" s="120" t="s">
        <v>870</v>
      </c>
      <c r="H132" s="179">
        <v>1</v>
      </c>
      <c r="I132" s="120"/>
      <c r="J132" s="121">
        <v>492</v>
      </c>
      <c r="K132" s="122">
        <v>90282</v>
      </c>
      <c r="L132" s="117">
        <v>41913</v>
      </c>
      <c r="M132" s="125" t="s">
        <v>892</v>
      </c>
      <c r="N132" s="109"/>
      <c r="O132" s="123" t="s">
        <v>1481</v>
      </c>
      <c r="P132" s="118">
        <v>43370</v>
      </c>
      <c r="Q132" s="109"/>
    </row>
    <row r="133" spans="1:17" s="89" customFormat="1" ht="72" x14ac:dyDescent="0.4">
      <c r="A133" s="238">
        <v>126</v>
      </c>
      <c r="B133" s="121" t="s">
        <v>993</v>
      </c>
      <c r="C133" s="116" t="s">
        <v>1789</v>
      </c>
      <c r="D133" s="116" t="s">
        <v>874</v>
      </c>
      <c r="E133" s="116" t="s">
        <v>859</v>
      </c>
      <c r="F133" s="116" t="s">
        <v>998</v>
      </c>
      <c r="G133" s="120" t="s">
        <v>873</v>
      </c>
      <c r="H133" s="179">
        <v>1</v>
      </c>
      <c r="I133" s="120"/>
      <c r="J133" s="121">
        <v>11427</v>
      </c>
      <c r="K133" s="122">
        <v>2982675.54</v>
      </c>
      <c r="L133" s="117">
        <v>42115</v>
      </c>
      <c r="M133" s="123" t="s">
        <v>875</v>
      </c>
      <c r="N133" s="109"/>
      <c r="O133" s="123" t="s">
        <v>1484</v>
      </c>
      <c r="P133" s="117">
        <v>42115</v>
      </c>
      <c r="Q133" s="109"/>
    </row>
    <row r="134" spans="1:17" s="89" customFormat="1" ht="72" x14ac:dyDescent="0.4">
      <c r="A134" s="238">
        <v>127</v>
      </c>
      <c r="B134" s="121" t="s">
        <v>994</v>
      </c>
      <c r="C134" s="116" t="s">
        <v>877</v>
      </c>
      <c r="D134" s="116" t="s">
        <v>878</v>
      </c>
      <c r="E134" s="116" t="s">
        <v>859</v>
      </c>
      <c r="F134" s="116" t="s">
        <v>998</v>
      </c>
      <c r="G134" s="120" t="s">
        <v>876</v>
      </c>
      <c r="H134" s="179">
        <v>1</v>
      </c>
      <c r="I134" s="120"/>
      <c r="J134" s="121">
        <v>23510</v>
      </c>
      <c r="K134" s="122">
        <v>25255382.399999999</v>
      </c>
      <c r="L134" s="127">
        <v>42464</v>
      </c>
      <c r="M134" s="123" t="s">
        <v>999</v>
      </c>
      <c r="N134" s="109"/>
      <c r="O134" s="123" t="s">
        <v>1485</v>
      </c>
      <c r="P134" s="117">
        <v>42464</v>
      </c>
      <c r="Q134" s="109"/>
    </row>
    <row r="135" spans="1:17" s="152" customFormat="1" ht="54" x14ac:dyDescent="0.35">
      <c r="A135" s="238">
        <v>128</v>
      </c>
      <c r="B135" s="121" t="s">
        <v>987</v>
      </c>
      <c r="C135" s="116" t="s">
        <v>879</v>
      </c>
      <c r="D135" s="116" t="s">
        <v>880</v>
      </c>
      <c r="E135" s="116" t="s">
        <v>859</v>
      </c>
      <c r="F135" s="116" t="s">
        <v>998</v>
      </c>
      <c r="G135" s="120" t="s">
        <v>1166</v>
      </c>
      <c r="H135" s="179">
        <v>1</v>
      </c>
      <c r="I135" s="120"/>
      <c r="J135" s="121">
        <v>278</v>
      </c>
      <c r="K135" s="122"/>
      <c r="L135" s="127">
        <v>40919</v>
      </c>
      <c r="M135" s="123" t="s">
        <v>881</v>
      </c>
      <c r="N135" s="370"/>
      <c r="O135" s="123" t="s">
        <v>1486</v>
      </c>
      <c r="P135" s="118">
        <v>40919</v>
      </c>
      <c r="Q135" s="370"/>
    </row>
    <row r="136" spans="1:17" s="112" customFormat="1" ht="90" x14ac:dyDescent="0.35">
      <c r="A136" s="238">
        <v>129</v>
      </c>
      <c r="B136" s="121" t="s">
        <v>989</v>
      </c>
      <c r="C136" s="116" t="s">
        <v>882</v>
      </c>
      <c r="D136" s="116" t="s">
        <v>883</v>
      </c>
      <c r="E136" s="116" t="s">
        <v>884</v>
      </c>
      <c r="F136" s="116" t="s">
        <v>996</v>
      </c>
      <c r="G136" s="120" t="s">
        <v>61</v>
      </c>
      <c r="H136" s="179">
        <v>1</v>
      </c>
      <c r="I136" s="120"/>
      <c r="J136" s="121">
        <v>142</v>
      </c>
      <c r="K136" s="122">
        <v>14945.5</v>
      </c>
      <c r="L136" s="127">
        <v>41562</v>
      </c>
      <c r="M136" s="125" t="s">
        <v>1866</v>
      </c>
      <c r="N136" s="120"/>
      <c r="O136" s="123"/>
      <c r="P136" s="370"/>
      <c r="Q136" s="370"/>
    </row>
    <row r="137" spans="1:17" s="112" customFormat="1" ht="93" x14ac:dyDescent="0.35">
      <c r="A137" s="238">
        <v>130</v>
      </c>
      <c r="B137" s="121" t="s">
        <v>995</v>
      </c>
      <c r="C137" s="116" t="s">
        <v>885</v>
      </c>
      <c r="D137" s="116" t="s">
        <v>886</v>
      </c>
      <c r="E137" s="116" t="s">
        <v>884</v>
      </c>
      <c r="F137" s="116" t="s">
        <v>996</v>
      </c>
      <c r="G137" s="126" t="s">
        <v>62</v>
      </c>
      <c r="H137" s="179">
        <v>1</v>
      </c>
      <c r="I137" s="179">
        <v>1</v>
      </c>
      <c r="J137" s="121">
        <v>407</v>
      </c>
      <c r="K137" s="122">
        <v>232950.52</v>
      </c>
      <c r="L137" s="127">
        <v>42996</v>
      </c>
      <c r="M137" s="128" t="s">
        <v>888</v>
      </c>
      <c r="N137" s="370"/>
      <c r="O137" s="370"/>
      <c r="P137" s="370"/>
      <c r="Q137" s="370"/>
    </row>
    <row r="138" spans="1:17" s="112" customFormat="1" ht="93" x14ac:dyDescent="0.35">
      <c r="A138" s="238">
        <v>131</v>
      </c>
      <c r="B138" s="121" t="s">
        <v>1088</v>
      </c>
      <c r="C138" s="116" t="s">
        <v>1089</v>
      </c>
      <c r="D138" s="116" t="s">
        <v>1090</v>
      </c>
      <c r="E138" s="116" t="s">
        <v>1091</v>
      </c>
      <c r="F138" s="116" t="s">
        <v>48</v>
      </c>
      <c r="G138" s="126" t="s">
        <v>1092</v>
      </c>
      <c r="H138" s="179">
        <v>1</v>
      </c>
      <c r="I138" s="179">
        <v>1</v>
      </c>
      <c r="J138" s="121">
        <v>7586</v>
      </c>
      <c r="K138" s="122">
        <v>1612252.58</v>
      </c>
      <c r="L138" s="127">
        <v>43336</v>
      </c>
      <c r="M138" s="128" t="s">
        <v>1093</v>
      </c>
      <c r="N138" s="370"/>
      <c r="O138" s="123" t="s">
        <v>1482</v>
      </c>
      <c r="P138" s="117">
        <v>43363</v>
      </c>
      <c r="Q138" s="370"/>
    </row>
    <row r="139" spans="1:17" s="112" customFormat="1" ht="93" x14ac:dyDescent="0.35">
      <c r="A139" s="238">
        <v>132</v>
      </c>
      <c r="B139" s="121" t="s">
        <v>1094</v>
      </c>
      <c r="C139" s="116" t="s">
        <v>1096</v>
      </c>
      <c r="D139" s="116" t="s">
        <v>1097</v>
      </c>
      <c r="E139" s="116" t="s">
        <v>1091</v>
      </c>
      <c r="F139" s="116" t="s">
        <v>48</v>
      </c>
      <c r="G139" s="126" t="s">
        <v>1075</v>
      </c>
      <c r="H139" s="179">
        <v>1</v>
      </c>
      <c r="I139" s="126"/>
      <c r="J139" s="121">
        <v>30</v>
      </c>
      <c r="K139" s="122">
        <v>6375.9</v>
      </c>
      <c r="L139" s="127">
        <v>43269</v>
      </c>
      <c r="M139" s="128" t="s">
        <v>1098</v>
      </c>
      <c r="N139" s="370"/>
      <c r="O139" s="370"/>
      <c r="P139" s="370"/>
      <c r="Q139" s="370"/>
    </row>
    <row r="140" spans="1:17" s="112" customFormat="1" ht="93" x14ac:dyDescent="0.35">
      <c r="A140" s="238">
        <v>133</v>
      </c>
      <c r="B140" s="121" t="s">
        <v>1095</v>
      </c>
      <c r="C140" s="116" t="s">
        <v>1209</v>
      </c>
      <c r="D140" s="116" t="s">
        <v>1099</v>
      </c>
      <c r="E140" s="116" t="s">
        <v>1091</v>
      </c>
      <c r="F140" s="116" t="s">
        <v>48</v>
      </c>
      <c r="G140" s="126" t="s">
        <v>1072</v>
      </c>
      <c r="H140" s="179">
        <v>1</v>
      </c>
      <c r="I140" s="179">
        <v>1</v>
      </c>
      <c r="J140" s="121">
        <v>1058</v>
      </c>
      <c r="K140" s="122">
        <v>224856.74</v>
      </c>
      <c r="L140" s="127">
        <v>43269</v>
      </c>
      <c r="M140" s="128" t="s">
        <v>1100</v>
      </c>
      <c r="N140" s="370"/>
      <c r="O140" s="370"/>
      <c r="P140" s="370"/>
      <c r="Q140" s="370"/>
    </row>
    <row r="141" spans="1:17" s="112" customFormat="1" ht="93" x14ac:dyDescent="0.35">
      <c r="A141" s="238">
        <v>134</v>
      </c>
      <c r="B141" s="121" t="s">
        <v>1101</v>
      </c>
      <c r="C141" s="116" t="s">
        <v>1096</v>
      </c>
      <c r="D141" s="116" t="s">
        <v>1102</v>
      </c>
      <c r="E141" s="116" t="s">
        <v>1091</v>
      </c>
      <c r="F141" s="116" t="s">
        <v>48</v>
      </c>
      <c r="G141" s="126" t="s">
        <v>1074</v>
      </c>
      <c r="H141" s="179">
        <v>1</v>
      </c>
      <c r="I141" s="179">
        <v>1</v>
      </c>
      <c r="J141" s="121">
        <v>2299</v>
      </c>
      <c r="K141" s="122">
        <v>488606.47</v>
      </c>
      <c r="L141" s="127">
        <v>43354</v>
      </c>
      <c r="M141" s="128" t="s">
        <v>1103</v>
      </c>
      <c r="N141" s="370"/>
      <c r="O141" s="371"/>
      <c r="P141" s="370"/>
      <c r="Q141" s="370"/>
    </row>
    <row r="142" spans="1:17" ht="93" x14ac:dyDescent="0.35">
      <c r="A142" s="238">
        <v>135</v>
      </c>
      <c r="B142" s="121" t="s">
        <v>1340</v>
      </c>
      <c r="C142" s="116" t="s">
        <v>1781</v>
      </c>
      <c r="D142" s="116" t="s">
        <v>1341</v>
      </c>
      <c r="E142" s="116" t="s">
        <v>1211</v>
      </c>
      <c r="F142" s="116" t="s">
        <v>998</v>
      </c>
      <c r="G142" s="120" t="s">
        <v>1342</v>
      </c>
      <c r="H142" s="179">
        <v>1</v>
      </c>
      <c r="I142" s="179">
        <v>1</v>
      </c>
      <c r="J142" s="204">
        <v>13690</v>
      </c>
      <c r="K142" s="204" t="s">
        <v>1343</v>
      </c>
      <c r="L142" s="117"/>
      <c r="M142" s="125" t="s">
        <v>1345</v>
      </c>
      <c r="N142" s="178"/>
      <c r="O142" s="123" t="s">
        <v>1486</v>
      </c>
      <c r="P142" s="117">
        <v>43922</v>
      </c>
      <c r="Q142" s="178"/>
    </row>
    <row r="143" spans="1:17" s="112" customFormat="1" ht="77.5" x14ac:dyDescent="0.35">
      <c r="A143" s="238">
        <v>136</v>
      </c>
      <c r="B143" s="121" t="s">
        <v>1172</v>
      </c>
      <c r="C143" s="116" t="s">
        <v>1173</v>
      </c>
      <c r="D143" s="116" t="s">
        <v>1174</v>
      </c>
      <c r="E143" s="116" t="s">
        <v>1216</v>
      </c>
      <c r="F143" s="116" t="s">
        <v>998</v>
      </c>
      <c r="G143" s="126" t="s">
        <v>1175</v>
      </c>
      <c r="H143" s="179">
        <v>1</v>
      </c>
      <c r="I143" s="179">
        <v>1</v>
      </c>
      <c r="J143" s="121">
        <v>1223</v>
      </c>
      <c r="K143" s="122" t="s">
        <v>1176</v>
      </c>
      <c r="L143" s="127">
        <v>43489</v>
      </c>
      <c r="M143" s="128" t="s">
        <v>1177</v>
      </c>
      <c r="N143" s="370"/>
      <c r="O143" s="123" t="s">
        <v>1486</v>
      </c>
      <c r="P143" s="117">
        <v>43489</v>
      </c>
      <c r="Q143" s="370"/>
    </row>
    <row r="144" spans="1:17" s="112" customFormat="1" ht="77.5" x14ac:dyDescent="0.35">
      <c r="A144" s="238">
        <v>137</v>
      </c>
      <c r="B144" s="121" t="s">
        <v>1178</v>
      </c>
      <c r="C144" s="116" t="s">
        <v>1173</v>
      </c>
      <c r="D144" s="116" t="s">
        <v>1179</v>
      </c>
      <c r="E144" s="116" t="s">
        <v>1091</v>
      </c>
      <c r="F144" s="116" t="s">
        <v>998</v>
      </c>
      <c r="G144" s="126" t="s">
        <v>1180</v>
      </c>
      <c r="H144" s="179">
        <v>1</v>
      </c>
      <c r="I144" s="179">
        <v>1</v>
      </c>
      <c r="J144" s="121">
        <v>1150</v>
      </c>
      <c r="K144" s="122" t="s">
        <v>1181</v>
      </c>
      <c r="L144" s="127">
        <v>43515</v>
      </c>
      <c r="M144" s="128" t="s">
        <v>1182</v>
      </c>
      <c r="N144" s="370"/>
      <c r="O144" s="123" t="s">
        <v>1486</v>
      </c>
      <c r="P144" s="117">
        <v>43515</v>
      </c>
      <c r="Q144" s="370"/>
    </row>
    <row r="145" spans="1:17" s="112" customFormat="1" ht="62" x14ac:dyDescent="0.35">
      <c r="A145" s="238">
        <v>138</v>
      </c>
      <c r="B145" s="121" t="s">
        <v>1191</v>
      </c>
      <c r="C145" s="116" t="s">
        <v>1194</v>
      </c>
      <c r="D145" s="116" t="s">
        <v>1195</v>
      </c>
      <c r="E145" s="116" t="s">
        <v>1091</v>
      </c>
      <c r="F145" s="116" t="s">
        <v>996</v>
      </c>
      <c r="G145" s="126" t="s">
        <v>1196</v>
      </c>
      <c r="H145" s="179">
        <v>1</v>
      </c>
      <c r="I145" s="179">
        <v>1</v>
      </c>
      <c r="J145" s="121">
        <v>8649</v>
      </c>
      <c r="K145" s="122">
        <v>1838171.97</v>
      </c>
      <c r="L145" s="127">
        <v>43703</v>
      </c>
      <c r="M145" s="128" t="s">
        <v>1197</v>
      </c>
      <c r="N145" s="370"/>
      <c r="O145" s="370"/>
      <c r="P145" s="370"/>
      <c r="Q145" s="370"/>
    </row>
    <row r="146" spans="1:17" s="112" customFormat="1" ht="149.25" customHeight="1" x14ac:dyDescent="0.35">
      <c r="A146" s="238">
        <v>139</v>
      </c>
      <c r="B146" s="121" t="s">
        <v>1192</v>
      </c>
      <c r="C146" s="116" t="s">
        <v>1198</v>
      </c>
      <c r="D146" s="116" t="s">
        <v>1199</v>
      </c>
      <c r="E146" s="193" t="s">
        <v>1200</v>
      </c>
      <c r="F146" s="116" t="s">
        <v>996</v>
      </c>
      <c r="G146" s="126" t="s">
        <v>1201</v>
      </c>
      <c r="H146" s="179">
        <v>1</v>
      </c>
      <c r="I146" s="179">
        <v>1</v>
      </c>
      <c r="J146" s="121">
        <v>6493</v>
      </c>
      <c r="K146" s="122">
        <v>4997272.5199999996</v>
      </c>
      <c r="L146" s="127">
        <v>43693</v>
      </c>
      <c r="M146" s="128" t="s">
        <v>1202</v>
      </c>
      <c r="N146" s="370"/>
      <c r="O146" s="370"/>
      <c r="P146" s="370"/>
      <c r="Q146" s="370"/>
    </row>
    <row r="147" spans="1:17" s="112" customFormat="1" ht="148.5" customHeight="1" x14ac:dyDescent="0.35">
      <c r="A147" s="238">
        <v>140</v>
      </c>
      <c r="B147" s="121" t="s">
        <v>1193</v>
      </c>
      <c r="C147" s="116" t="s">
        <v>1198</v>
      </c>
      <c r="D147" s="116" t="s">
        <v>1203</v>
      </c>
      <c r="E147" s="193" t="s">
        <v>1200</v>
      </c>
      <c r="F147" s="116" t="s">
        <v>996</v>
      </c>
      <c r="G147" s="126" t="s">
        <v>1204</v>
      </c>
      <c r="H147" s="179">
        <v>1</v>
      </c>
      <c r="I147" s="179">
        <v>1</v>
      </c>
      <c r="J147" s="121">
        <v>3583</v>
      </c>
      <c r="K147" s="122">
        <v>2757620.12</v>
      </c>
      <c r="L147" s="127">
        <v>43703</v>
      </c>
      <c r="M147" s="128" t="s">
        <v>1205</v>
      </c>
      <c r="N147" s="370"/>
      <c r="O147" s="370"/>
      <c r="P147" s="370"/>
      <c r="Q147" s="370"/>
    </row>
    <row r="148" spans="1:17" s="112" customFormat="1" ht="84" customHeight="1" x14ac:dyDescent="0.35">
      <c r="A148" s="238">
        <v>141</v>
      </c>
      <c r="B148" s="121" t="s">
        <v>1207</v>
      </c>
      <c r="C148" s="116" t="s">
        <v>1209</v>
      </c>
      <c r="D148" s="116" t="s">
        <v>1210</v>
      </c>
      <c r="E148" s="193" t="s">
        <v>1211</v>
      </c>
      <c r="F148" s="116" t="s">
        <v>998</v>
      </c>
      <c r="G148" s="126" t="s">
        <v>1212</v>
      </c>
      <c r="H148" s="179">
        <v>1</v>
      </c>
      <c r="I148" s="179">
        <v>1</v>
      </c>
      <c r="J148" s="121">
        <v>1500</v>
      </c>
      <c r="K148" s="122">
        <v>319065</v>
      </c>
      <c r="L148" s="127">
        <v>43685</v>
      </c>
      <c r="M148" s="128" t="s">
        <v>1213</v>
      </c>
      <c r="N148" s="370"/>
      <c r="O148" s="123" t="s">
        <v>1486</v>
      </c>
      <c r="P148" s="117">
        <v>43699</v>
      </c>
      <c r="Q148" s="370"/>
    </row>
    <row r="149" spans="1:17" s="112" customFormat="1" ht="84.75" customHeight="1" x14ac:dyDescent="0.35">
      <c r="A149" s="238">
        <v>142</v>
      </c>
      <c r="B149" s="121" t="s">
        <v>1208</v>
      </c>
      <c r="C149" s="116" t="s">
        <v>1214</v>
      </c>
      <c r="D149" s="116" t="s">
        <v>1215</v>
      </c>
      <c r="E149" s="193" t="s">
        <v>1091</v>
      </c>
      <c r="F149" s="116" t="s">
        <v>998</v>
      </c>
      <c r="G149" s="126" t="s">
        <v>1217</v>
      </c>
      <c r="H149" s="179">
        <v>1</v>
      </c>
      <c r="I149" s="179">
        <v>1</v>
      </c>
      <c r="J149" s="121">
        <v>521</v>
      </c>
      <c r="K149" s="122">
        <v>110821.91</v>
      </c>
      <c r="L149" s="127">
        <v>43685</v>
      </c>
      <c r="M149" s="128" t="s">
        <v>1218</v>
      </c>
      <c r="N149" s="370"/>
      <c r="O149" s="123" t="s">
        <v>1486</v>
      </c>
      <c r="P149" s="117">
        <v>43699</v>
      </c>
      <c r="Q149" s="370"/>
    </row>
    <row r="150" spans="1:17" s="112" customFormat="1" ht="180.75" customHeight="1" x14ac:dyDescent="0.35">
      <c r="A150" s="238">
        <v>143</v>
      </c>
      <c r="B150" s="121" t="s">
        <v>1336</v>
      </c>
      <c r="C150" s="116" t="s">
        <v>1337</v>
      </c>
      <c r="D150" s="116" t="s">
        <v>1338</v>
      </c>
      <c r="E150" s="116" t="s">
        <v>1211</v>
      </c>
      <c r="F150" s="116" t="s">
        <v>996</v>
      </c>
      <c r="G150" s="120" t="s">
        <v>1339</v>
      </c>
      <c r="H150" s="179">
        <v>1</v>
      </c>
      <c r="I150" s="179">
        <v>1</v>
      </c>
      <c r="J150" s="204">
        <v>1584</v>
      </c>
      <c r="K150" s="122">
        <v>336932.64</v>
      </c>
      <c r="L150" s="117">
        <v>41794</v>
      </c>
      <c r="M150" s="125" t="s">
        <v>1344</v>
      </c>
      <c r="N150" s="370"/>
      <c r="O150" s="372" t="s">
        <v>1837</v>
      </c>
      <c r="P150" s="370"/>
      <c r="Q150" s="370"/>
    </row>
    <row r="151" spans="1:17" s="112" customFormat="1" ht="180.75" customHeight="1" x14ac:dyDescent="0.35">
      <c r="A151" s="238">
        <v>144</v>
      </c>
      <c r="B151" s="121" t="s">
        <v>1347</v>
      </c>
      <c r="C151" s="116" t="s">
        <v>1362</v>
      </c>
      <c r="D151" s="116" t="s">
        <v>1363</v>
      </c>
      <c r="E151" s="116" t="s">
        <v>1211</v>
      </c>
      <c r="F151" s="116" t="s">
        <v>996</v>
      </c>
      <c r="G151" s="120" t="s">
        <v>1360</v>
      </c>
      <c r="H151" s="122">
        <v>19368.47</v>
      </c>
      <c r="I151" s="122">
        <v>19368.47</v>
      </c>
      <c r="J151" s="204">
        <v>121</v>
      </c>
      <c r="K151" s="122" t="s">
        <v>1361</v>
      </c>
      <c r="L151" s="117">
        <v>44060</v>
      </c>
      <c r="M151" s="125" t="s">
        <v>1369</v>
      </c>
      <c r="N151" s="370"/>
      <c r="O151" s="370"/>
      <c r="P151" s="370"/>
      <c r="Q151" s="370"/>
    </row>
    <row r="152" spans="1:17" s="112" customFormat="1" ht="150" customHeight="1" x14ac:dyDescent="0.35">
      <c r="A152" s="238">
        <v>145</v>
      </c>
      <c r="B152" s="121" t="s">
        <v>1364</v>
      </c>
      <c r="C152" s="116" t="s">
        <v>1365</v>
      </c>
      <c r="D152" s="116" t="s">
        <v>1366</v>
      </c>
      <c r="E152" s="116" t="s">
        <v>1211</v>
      </c>
      <c r="F152" s="116" t="s">
        <v>996</v>
      </c>
      <c r="G152" s="120" t="s">
        <v>1367</v>
      </c>
      <c r="H152" s="179">
        <v>1</v>
      </c>
      <c r="I152" s="179">
        <v>1</v>
      </c>
      <c r="J152" s="204">
        <v>4366</v>
      </c>
      <c r="K152" s="204">
        <v>928691.86</v>
      </c>
      <c r="L152" s="117">
        <v>44068</v>
      </c>
      <c r="M152" s="128" t="s">
        <v>1368</v>
      </c>
      <c r="N152" s="370"/>
      <c r="O152" s="370"/>
      <c r="P152" s="370"/>
      <c r="Q152" s="370"/>
    </row>
    <row r="153" spans="1:17" s="112" customFormat="1" ht="150" customHeight="1" x14ac:dyDescent="0.35">
      <c r="A153" s="238">
        <v>146</v>
      </c>
      <c r="B153" s="121" t="s">
        <v>1430</v>
      </c>
      <c r="C153" s="116" t="s">
        <v>1431</v>
      </c>
      <c r="D153" s="116" t="s">
        <v>1432</v>
      </c>
      <c r="E153" s="116" t="s">
        <v>1211</v>
      </c>
      <c r="F153" s="116" t="s">
        <v>996</v>
      </c>
      <c r="G153" s="120" t="s">
        <v>1433</v>
      </c>
      <c r="H153" s="179">
        <v>1</v>
      </c>
      <c r="I153" s="120"/>
      <c r="J153" s="204">
        <v>747</v>
      </c>
      <c r="K153" s="204">
        <v>158759.91</v>
      </c>
      <c r="L153" s="117">
        <v>43850</v>
      </c>
      <c r="M153" s="128" t="s">
        <v>1434</v>
      </c>
      <c r="N153" s="370"/>
      <c r="O153" s="370"/>
      <c r="P153" s="370"/>
      <c r="Q153" s="370"/>
    </row>
    <row r="154" spans="1:17" s="112" customFormat="1" ht="150" customHeight="1" x14ac:dyDescent="0.35">
      <c r="A154" s="238">
        <v>147</v>
      </c>
      <c r="B154" s="121" t="s">
        <v>1494</v>
      </c>
      <c r="C154" s="116" t="s">
        <v>1431</v>
      </c>
      <c r="D154" s="116" t="s">
        <v>1495</v>
      </c>
      <c r="E154" s="116" t="s">
        <v>1211</v>
      </c>
      <c r="F154" s="116" t="s">
        <v>998</v>
      </c>
      <c r="G154" s="120" t="s">
        <v>1496</v>
      </c>
      <c r="H154" s="179">
        <v>1</v>
      </c>
      <c r="I154" s="120"/>
      <c r="J154" s="121">
        <v>500</v>
      </c>
      <c r="K154" s="204" t="s">
        <v>1497</v>
      </c>
      <c r="L154" s="117">
        <v>44428</v>
      </c>
      <c r="M154" s="128" t="s">
        <v>1498</v>
      </c>
      <c r="N154" s="370"/>
      <c r="O154" s="370"/>
      <c r="P154" s="370"/>
      <c r="Q154" s="370"/>
    </row>
    <row r="155" spans="1:17" s="112" customFormat="1" ht="150" customHeight="1" x14ac:dyDescent="0.35">
      <c r="A155" s="238">
        <v>148</v>
      </c>
      <c r="B155" s="121" t="s">
        <v>1499</v>
      </c>
      <c r="C155" s="116" t="s">
        <v>1620</v>
      </c>
      <c r="D155" s="116" t="s">
        <v>1500</v>
      </c>
      <c r="E155" s="116" t="s">
        <v>1211</v>
      </c>
      <c r="F155" s="116" t="s">
        <v>998</v>
      </c>
      <c r="G155" s="120" t="s">
        <v>1631</v>
      </c>
      <c r="H155" s="179">
        <v>1</v>
      </c>
      <c r="I155" s="179">
        <v>1</v>
      </c>
      <c r="J155" s="121">
        <v>863</v>
      </c>
      <c r="K155" s="204" t="s">
        <v>1501</v>
      </c>
      <c r="L155" s="117">
        <v>44428</v>
      </c>
      <c r="M155" s="128" t="s">
        <v>1502</v>
      </c>
      <c r="N155" s="370"/>
      <c r="O155" s="370"/>
      <c r="P155" s="370"/>
      <c r="Q155" s="370"/>
    </row>
    <row r="156" spans="1:17" s="112" customFormat="1" ht="150" customHeight="1" x14ac:dyDescent="0.35">
      <c r="A156" s="238">
        <v>149</v>
      </c>
      <c r="B156" s="121" t="s">
        <v>1503</v>
      </c>
      <c r="C156" s="116" t="s">
        <v>1504</v>
      </c>
      <c r="D156" s="116" t="s">
        <v>1505</v>
      </c>
      <c r="E156" s="116" t="s">
        <v>1211</v>
      </c>
      <c r="F156" s="116" t="s">
        <v>998</v>
      </c>
      <c r="G156" s="120" t="s">
        <v>1506</v>
      </c>
      <c r="H156" s="179">
        <v>1</v>
      </c>
      <c r="I156" s="120"/>
      <c r="J156" s="121">
        <v>9841</v>
      </c>
      <c r="K156" s="204" t="s">
        <v>1507</v>
      </c>
      <c r="L156" s="117">
        <v>44446</v>
      </c>
      <c r="M156" s="128" t="s">
        <v>1508</v>
      </c>
      <c r="N156" s="370"/>
      <c r="O156" s="370"/>
      <c r="P156" s="370"/>
      <c r="Q156" s="370"/>
    </row>
    <row r="157" spans="1:17" s="112" customFormat="1" ht="150" customHeight="1" x14ac:dyDescent="0.35">
      <c r="A157" s="238">
        <v>150</v>
      </c>
      <c r="B157" s="121" t="s">
        <v>1621</v>
      </c>
      <c r="C157" s="116" t="s">
        <v>1504</v>
      </c>
      <c r="D157" s="116" t="s">
        <v>1673</v>
      </c>
      <c r="E157" s="116" t="s">
        <v>1211</v>
      </c>
      <c r="F157" s="116" t="s">
        <v>996</v>
      </c>
      <c r="G157" s="120" t="s">
        <v>1622</v>
      </c>
      <c r="H157" s="179">
        <v>1</v>
      </c>
      <c r="I157" s="179">
        <v>1</v>
      </c>
      <c r="J157" s="121">
        <v>4987</v>
      </c>
      <c r="K157" s="204" t="s">
        <v>1623</v>
      </c>
      <c r="L157" s="117">
        <v>44494</v>
      </c>
      <c r="M157" s="128" t="s">
        <v>1624</v>
      </c>
      <c r="N157" s="370"/>
      <c r="O157" s="370"/>
      <c r="P157" s="370"/>
      <c r="Q157" s="370"/>
    </row>
    <row r="158" spans="1:17" s="89" customFormat="1" ht="90" x14ac:dyDescent="0.4">
      <c r="A158" s="238">
        <v>151</v>
      </c>
      <c r="B158" s="121" t="s">
        <v>1676</v>
      </c>
      <c r="C158" s="116" t="s">
        <v>1677</v>
      </c>
      <c r="D158" s="116" t="s">
        <v>1678</v>
      </c>
      <c r="E158" s="116" t="s">
        <v>1211</v>
      </c>
      <c r="F158" s="116" t="s">
        <v>996</v>
      </c>
      <c r="G158" s="120" t="s">
        <v>1679</v>
      </c>
      <c r="H158" s="179">
        <v>1</v>
      </c>
      <c r="I158" s="120"/>
      <c r="J158" s="204">
        <v>1898</v>
      </c>
      <c r="K158" s="122">
        <v>722967.18</v>
      </c>
      <c r="L158" s="117">
        <v>44587</v>
      </c>
      <c r="M158" s="125" t="s">
        <v>1680</v>
      </c>
      <c r="N158" s="109"/>
      <c r="O158" s="109"/>
      <c r="P158" s="109"/>
      <c r="Q158" s="109"/>
    </row>
    <row r="159" spans="1:17" s="89" customFormat="1" ht="90" x14ac:dyDescent="0.4">
      <c r="A159" s="238">
        <v>152</v>
      </c>
      <c r="B159" s="121" t="s">
        <v>1681</v>
      </c>
      <c r="C159" s="116" t="s">
        <v>1682</v>
      </c>
      <c r="D159" s="116" t="s">
        <v>1678</v>
      </c>
      <c r="E159" s="116" t="s">
        <v>1211</v>
      </c>
      <c r="F159" s="116" t="s">
        <v>996</v>
      </c>
      <c r="G159" s="120" t="s">
        <v>1683</v>
      </c>
      <c r="H159" s="179">
        <v>1</v>
      </c>
      <c r="I159" s="120"/>
      <c r="J159" s="204">
        <v>1900</v>
      </c>
      <c r="K159" s="122">
        <v>732583</v>
      </c>
      <c r="L159" s="117">
        <v>44587</v>
      </c>
      <c r="M159" s="125" t="s">
        <v>1684</v>
      </c>
      <c r="N159" s="109"/>
      <c r="O159" s="109"/>
      <c r="P159" s="109"/>
      <c r="Q159" s="109"/>
    </row>
    <row r="160" spans="1:17" s="89" customFormat="1" ht="90" x14ac:dyDescent="0.4">
      <c r="A160" s="238">
        <v>153</v>
      </c>
      <c r="B160" s="121" t="s">
        <v>1685</v>
      </c>
      <c r="C160" s="116" t="s">
        <v>1682</v>
      </c>
      <c r="D160" s="116" t="s">
        <v>1678</v>
      </c>
      <c r="E160" s="116" t="s">
        <v>1211</v>
      </c>
      <c r="F160" s="116" t="s">
        <v>996</v>
      </c>
      <c r="G160" s="120" t="s">
        <v>1686</v>
      </c>
      <c r="H160" s="179">
        <v>1</v>
      </c>
      <c r="I160" s="120"/>
      <c r="J160" s="204">
        <v>2000</v>
      </c>
      <c r="K160" s="122">
        <v>790380</v>
      </c>
      <c r="L160" s="117">
        <v>44587</v>
      </c>
      <c r="M160" s="125" t="s">
        <v>1687</v>
      </c>
      <c r="N160" s="109"/>
      <c r="O160" s="109"/>
      <c r="P160" s="109"/>
      <c r="Q160" s="109"/>
    </row>
    <row r="161" spans="1:17" s="89" customFormat="1" ht="90" x14ac:dyDescent="0.4">
      <c r="A161" s="238">
        <v>154</v>
      </c>
      <c r="B161" s="121" t="s">
        <v>1688</v>
      </c>
      <c r="C161" s="116" t="s">
        <v>1682</v>
      </c>
      <c r="D161" s="116" t="s">
        <v>1678</v>
      </c>
      <c r="E161" s="116" t="s">
        <v>1211</v>
      </c>
      <c r="F161" s="116" t="s">
        <v>996</v>
      </c>
      <c r="G161" s="120" t="s">
        <v>1689</v>
      </c>
      <c r="H161" s="179">
        <v>1</v>
      </c>
      <c r="I161" s="120"/>
      <c r="J161" s="204">
        <v>1973</v>
      </c>
      <c r="K161" s="122">
        <v>748201.06</v>
      </c>
      <c r="L161" s="117">
        <v>44587</v>
      </c>
      <c r="M161" s="125" t="s">
        <v>1690</v>
      </c>
      <c r="N161" s="109"/>
      <c r="O161" s="109"/>
      <c r="P161" s="109"/>
      <c r="Q161" s="109"/>
    </row>
    <row r="162" spans="1:17" s="89" customFormat="1" ht="90" x14ac:dyDescent="0.4">
      <c r="A162" s="238">
        <v>155</v>
      </c>
      <c r="B162" s="121" t="s">
        <v>1691</v>
      </c>
      <c r="C162" s="116" t="s">
        <v>1682</v>
      </c>
      <c r="D162" s="116" t="s">
        <v>1678</v>
      </c>
      <c r="E162" s="116" t="s">
        <v>1211</v>
      </c>
      <c r="F162" s="116" t="s">
        <v>996</v>
      </c>
      <c r="G162" s="120" t="s">
        <v>1692</v>
      </c>
      <c r="H162" s="179">
        <v>1</v>
      </c>
      <c r="I162" s="120"/>
      <c r="J162" s="204">
        <v>1793</v>
      </c>
      <c r="K162" s="122">
        <v>690394.65</v>
      </c>
      <c r="L162" s="117">
        <v>44586</v>
      </c>
      <c r="M162" s="125" t="s">
        <v>1693</v>
      </c>
      <c r="N162" s="109"/>
      <c r="O162" s="109"/>
      <c r="P162" s="109"/>
      <c r="Q162" s="109"/>
    </row>
    <row r="163" spans="1:17" s="89" customFormat="1" ht="90" x14ac:dyDescent="0.4">
      <c r="A163" s="238">
        <v>156</v>
      </c>
      <c r="B163" s="121" t="s">
        <v>1694</v>
      </c>
      <c r="C163" s="116" t="s">
        <v>1682</v>
      </c>
      <c r="D163" s="116" t="s">
        <v>1678</v>
      </c>
      <c r="E163" s="116" t="s">
        <v>1211</v>
      </c>
      <c r="F163" s="116" t="s">
        <v>996</v>
      </c>
      <c r="G163" s="120" t="s">
        <v>1695</v>
      </c>
      <c r="H163" s="179">
        <v>1</v>
      </c>
      <c r="I163" s="120"/>
      <c r="J163" s="204">
        <v>1800</v>
      </c>
      <c r="K163" s="122">
        <v>699750</v>
      </c>
      <c r="L163" s="117">
        <v>44587</v>
      </c>
      <c r="M163" s="125" t="s">
        <v>1696</v>
      </c>
      <c r="N163" s="109"/>
      <c r="O163" s="109"/>
      <c r="P163" s="109"/>
      <c r="Q163" s="109"/>
    </row>
    <row r="164" spans="1:17" s="89" customFormat="1" ht="90" x14ac:dyDescent="0.4">
      <c r="A164" s="238">
        <v>157</v>
      </c>
      <c r="B164" s="121" t="s">
        <v>1697</v>
      </c>
      <c r="C164" s="116" t="s">
        <v>1682</v>
      </c>
      <c r="D164" s="116" t="s">
        <v>1678</v>
      </c>
      <c r="E164" s="116" t="s">
        <v>1211</v>
      </c>
      <c r="F164" s="116" t="s">
        <v>996</v>
      </c>
      <c r="G164" s="120" t="s">
        <v>1698</v>
      </c>
      <c r="H164" s="179">
        <v>1</v>
      </c>
      <c r="I164" s="120"/>
      <c r="J164" s="204">
        <v>2000</v>
      </c>
      <c r="K164" s="122">
        <v>777700</v>
      </c>
      <c r="L164" s="117">
        <v>44586</v>
      </c>
      <c r="M164" s="125" t="s">
        <v>1699</v>
      </c>
      <c r="N164" s="109"/>
      <c r="O164" s="109"/>
      <c r="P164" s="109"/>
      <c r="Q164" s="109"/>
    </row>
    <row r="165" spans="1:17" s="89" customFormat="1" ht="90" x14ac:dyDescent="0.4">
      <c r="A165" s="238">
        <v>158</v>
      </c>
      <c r="B165" s="121" t="s">
        <v>1700</v>
      </c>
      <c r="C165" s="116" t="s">
        <v>1682</v>
      </c>
      <c r="D165" s="116" t="s">
        <v>1678</v>
      </c>
      <c r="E165" s="116" t="s">
        <v>1211</v>
      </c>
      <c r="F165" s="116" t="s">
        <v>996</v>
      </c>
      <c r="G165" s="120" t="s">
        <v>1701</v>
      </c>
      <c r="H165" s="179">
        <v>1</v>
      </c>
      <c r="I165" s="120"/>
      <c r="J165" s="204">
        <v>1753</v>
      </c>
      <c r="K165" s="122">
        <v>679532.92</v>
      </c>
      <c r="L165" s="117">
        <v>44586</v>
      </c>
      <c r="M165" s="125" t="s">
        <v>1702</v>
      </c>
      <c r="N165" s="109"/>
      <c r="O165" s="109"/>
      <c r="P165" s="109"/>
      <c r="Q165" s="109"/>
    </row>
    <row r="166" spans="1:17" s="89" customFormat="1" ht="90" x14ac:dyDescent="0.4">
      <c r="A166" s="238">
        <v>159</v>
      </c>
      <c r="B166" s="121" t="s">
        <v>1703</v>
      </c>
      <c r="C166" s="116" t="s">
        <v>1682</v>
      </c>
      <c r="D166" s="116" t="s">
        <v>1678</v>
      </c>
      <c r="E166" s="116" t="s">
        <v>1211</v>
      </c>
      <c r="F166" s="116" t="s">
        <v>996</v>
      </c>
      <c r="G166" s="120" t="s">
        <v>1704</v>
      </c>
      <c r="H166" s="179">
        <v>1</v>
      </c>
      <c r="I166" s="120"/>
      <c r="J166" s="204">
        <v>2000</v>
      </c>
      <c r="K166" s="122">
        <v>789920</v>
      </c>
      <c r="L166" s="117">
        <v>44586</v>
      </c>
      <c r="M166" s="125" t="s">
        <v>1705</v>
      </c>
      <c r="N166" s="109"/>
      <c r="O166" s="109"/>
      <c r="P166" s="109"/>
      <c r="Q166" s="109"/>
    </row>
    <row r="167" spans="1:17" s="89" customFormat="1" ht="90" x14ac:dyDescent="0.4">
      <c r="A167" s="238">
        <v>160</v>
      </c>
      <c r="B167" s="121" t="s">
        <v>1706</v>
      </c>
      <c r="C167" s="116" t="s">
        <v>1682</v>
      </c>
      <c r="D167" s="116" t="s">
        <v>1678</v>
      </c>
      <c r="E167" s="116" t="s">
        <v>1211</v>
      </c>
      <c r="F167" s="116" t="s">
        <v>996</v>
      </c>
      <c r="G167" s="120" t="s">
        <v>1707</v>
      </c>
      <c r="H167" s="179">
        <v>1</v>
      </c>
      <c r="I167" s="120"/>
      <c r="J167" s="204">
        <v>1881</v>
      </c>
      <c r="K167" s="122">
        <v>711751.59</v>
      </c>
      <c r="L167" s="117">
        <v>44586</v>
      </c>
      <c r="M167" s="125" t="s">
        <v>1708</v>
      </c>
      <c r="N167" s="109"/>
      <c r="O167" s="109"/>
      <c r="P167" s="109"/>
      <c r="Q167" s="109"/>
    </row>
    <row r="168" spans="1:17" s="89" customFormat="1" ht="90" x14ac:dyDescent="0.4">
      <c r="A168" s="238">
        <v>161</v>
      </c>
      <c r="B168" s="121" t="s">
        <v>1709</v>
      </c>
      <c r="C168" s="116" t="s">
        <v>1682</v>
      </c>
      <c r="D168" s="116" t="s">
        <v>1678</v>
      </c>
      <c r="E168" s="116" t="s">
        <v>1211</v>
      </c>
      <c r="F168" s="116" t="s">
        <v>996</v>
      </c>
      <c r="G168" s="120" t="s">
        <v>1710</v>
      </c>
      <c r="H168" s="179">
        <v>1</v>
      </c>
      <c r="I168" s="120"/>
      <c r="J168" s="204">
        <v>606</v>
      </c>
      <c r="K168" s="122">
        <v>242454.54</v>
      </c>
      <c r="L168" s="117">
        <v>44586</v>
      </c>
      <c r="M168" s="125" t="s">
        <v>1711</v>
      </c>
      <c r="N168" s="109"/>
      <c r="O168" s="109"/>
      <c r="P168" s="109"/>
      <c r="Q168" s="109"/>
    </row>
    <row r="169" spans="1:17" s="89" customFormat="1" ht="90" x14ac:dyDescent="0.4">
      <c r="A169" s="238">
        <v>162</v>
      </c>
      <c r="B169" s="121" t="s">
        <v>1712</v>
      </c>
      <c r="C169" s="116" t="s">
        <v>1682</v>
      </c>
      <c r="D169" s="116" t="s">
        <v>1678</v>
      </c>
      <c r="E169" s="116" t="s">
        <v>1211</v>
      </c>
      <c r="F169" s="116" t="s">
        <v>996</v>
      </c>
      <c r="G169" s="120" t="s">
        <v>1713</v>
      </c>
      <c r="H169" s="179">
        <v>1</v>
      </c>
      <c r="I169" s="120"/>
      <c r="J169" s="204">
        <v>2000</v>
      </c>
      <c r="K169" s="122">
        <v>790680</v>
      </c>
      <c r="L169" s="117">
        <v>44587</v>
      </c>
      <c r="M169" s="125" t="s">
        <v>1714</v>
      </c>
      <c r="N169" s="109"/>
      <c r="O169" s="109"/>
      <c r="P169" s="109"/>
      <c r="Q169" s="109"/>
    </row>
    <row r="170" spans="1:17" s="89" customFormat="1" ht="90" x14ac:dyDescent="0.4">
      <c r="A170" s="238">
        <v>163</v>
      </c>
      <c r="B170" s="121" t="s">
        <v>1715</v>
      </c>
      <c r="C170" s="116" t="s">
        <v>1682</v>
      </c>
      <c r="D170" s="116" t="s">
        <v>1678</v>
      </c>
      <c r="E170" s="116" t="s">
        <v>1211</v>
      </c>
      <c r="F170" s="116" t="s">
        <v>996</v>
      </c>
      <c r="G170" s="120" t="s">
        <v>1716</v>
      </c>
      <c r="H170" s="179">
        <v>1</v>
      </c>
      <c r="I170" s="120"/>
      <c r="J170" s="204">
        <v>1943</v>
      </c>
      <c r="K170" s="122">
        <v>764725.94</v>
      </c>
      <c r="L170" s="117">
        <v>44587</v>
      </c>
      <c r="M170" s="125" t="s">
        <v>1717</v>
      </c>
      <c r="N170" s="109"/>
      <c r="O170" s="109"/>
      <c r="P170" s="109"/>
      <c r="Q170" s="109"/>
    </row>
    <row r="171" spans="1:17" s="89" customFormat="1" ht="90" x14ac:dyDescent="0.4">
      <c r="A171" s="238">
        <v>164</v>
      </c>
      <c r="B171" s="121" t="s">
        <v>1718</v>
      </c>
      <c r="C171" s="116" t="s">
        <v>1682</v>
      </c>
      <c r="D171" s="116" t="s">
        <v>1678</v>
      </c>
      <c r="E171" s="116" t="s">
        <v>1211</v>
      </c>
      <c r="F171" s="116" t="s">
        <v>996</v>
      </c>
      <c r="G171" s="120" t="s">
        <v>1719</v>
      </c>
      <c r="H171" s="179">
        <v>1</v>
      </c>
      <c r="I171" s="120"/>
      <c r="J171" s="204">
        <v>1927</v>
      </c>
      <c r="K171" s="122">
        <v>750836.28</v>
      </c>
      <c r="L171" s="117">
        <v>44587</v>
      </c>
      <c r="M171" s="125" t="s">
        <v>1720</v>
      </c>
      <c r="N171" s="109"/>
      <c r="O171" s="109"/>
      <c r="P171" s="109"/>
      <c r="Q171" s="109"/>
    </row>
    <row r="172" spans="1:17" s="89" customFormat="1" ht="90" x14ac:dyDescent="0.4">
      <c r="A172" s="238">
        <v>165</v>
      </c>
      <c r="B172" s="121" t="s">
        <v>1721</v>
      </c>
      <c r="C172" s="116" t="s">
        <v>1682</v>
      </c>
      <c r="D172" s="116" t="s">
        <v>1678</v>
      </c>
      <c r="E172" s="116" t="s">
        <v>1211</v>
      </c>
      <c r="F172" s="116" t="s">
        <v>996</v>
      </c>
      <c r="G172" s="120" t="s">
        <v>1722</v>
      </c>
      <c r="H172" s="179">
        <v>1</v>
      </c>
      <c r="I172" s="120"/>
      <c r="J172" s="204">
        <v>1856</v>
      </c>
      <c r="K172" s="122">
        <v>709920</v>
      </c>
      <c r="L172" s="117">
        <v>44587</v>
      </c>
      <c r="M172" s="125" t="s">
        <v>1723</v>
      </c>
      <c r="N172" s="109"/>
      <c r="O172" s="109"/>
      <c r="P172" s="109"/>
      <c r="Q172" s="109"/>
    </row>
    <row r="173" spans="1:17" s="89" customFormat="1" ht="90" x14ac:dyDescent="0.4">
      <c r="A173" s="238">
        <v>166</v>
      </c>
      <c r="B173" s="121" t="s">
        <v>1724</v>
      </c>
      <c r="C173" s="116" t="s">
        <v>1682</v>
      </c>
      <c r="D173" s="116" t="s">
        <v>1678</v>
      </c>
      <c r="E173" s="116" t="s">
        <v>1211</v>
      </c>
      <c r="F173" s="116" t="s">
        <v>996</v>
      </c>
      <c r="G173" s="120" t="s">
        <v>1725</v>
      </c>
      <c r="H173" s="179">
        <v>1</v>
      </c>
      <c r="I173" s="120"/>
      <c r="J173" s="204">
        <v>1928</v>
      </c>
      <c r="K173" s="122">
        <v>762080.56</v>
      </c>
      <c r="L173" s="117">
        <v>44587</v>
      </c>
      <c r="M173" s="125" t="s">
        <v>1726</v>
      </c>
      <c r="N173" s="109"/>
      <c r="O173" s="109"/>
      <c r="P173" s="109"/>
      <c r="Q173" s="109"/>
    </row>
    <row r="174" spans="1:17" s="89" customFormat="1" ht="90" x14ac:dyDescent="0.4">
      <c r="A174" s="238">
        <v>167</v>
      </c>
      <c r="B174" s="121" t="s">
        <v>1727</v>
      </c>
      <c r="C174" s="116" t="s">
        <v>1682</v>
      </c>
      <c r="D174" s="116" t="s">
        <v>1678</v>
      </c>
      <c r="E174" s="116" t="s">
        <v>1211</v>
      </c>
      <c r="F174" s="116" t="s">
        <v>996</v>
      </c>
      <c r="G174" s="120" t="s">
        <v>1728</v>
      </c>
      <c r="H174" s="179">
        <v>1</v>
      </c>
      <c r="I174" s="120"/>
      <c r="J174" s="204">
        <v>2000</v>
      </c>
      <c r="K174" s="122">
        <v>777700</v>
      </c>
      <c r="L174" s="117">
        <v>44589</v>
      </c>
      <c r="M174" s="125" t="s">
        <v>1729</v>
      </c>
      <c r="N174" s="109"/>
      <c r="O174" s="109"/>
      <c r="P174" s="109"/>
      <c r="Q174" s="109"/>
    </row>
    <row r="175" spans="1:17" s="89" customFormat="1" ht="90" x14ac:dyDescent="0.4">
      <c r="A175" s="238">
        <v>168</v>
      </c>
      <c r="B175" s="121" t="s">
        <v>1730</v>
      </c>
      <c r="C175" s="116" t="s">
        <v>1682</v>
      </c>
      <c r="D175" s="116" t="s">
        <v>1678</v>
      </c>
      <c r="E175" s="116" t="s">
        <v>1211</v>
      </c>
      <c r="F175" s="116" t="s">
        <v>996</v>
      </c>
      <c r="G175" s="120" t="s">
        <v>1731</v>
      </c>
      <c r="H175" s="179">
        <v>1</v>
      </c>
      <c r="I175" s="120"/>
      <c r="J175" s="204">
        <v>2000</v>
      </c>
      <c r="K175" s="122">
        <v>776680</v>
      </c>
      <c r="L175" s="117">
        <v>44587</v>
      </c>
      <c r="M175" s="125" t="s">
        <v>1732</v>
      </c>
      <c r="N175" s="109"/>
      <c r="O175" s="109"/>
      <c r="P175" s="109"/>
      <c r="Q175" s="109"/>
    </row>
    <row r="176" spans="1:17" s="89" customFormat="1" ht="90" x14ac:dyDescent="0.4">
      <c r="A176" s="238">
        <v>169</v>
      </c>
      <c r="B176" s="121" t="s">
        <v>1733</v>
      </c>
      <c r="C176" s="116" t="s">
        <v>1682</v>
      </c>
      <c r="D176" s="116" t="s">
        <v>1678</v>
      </c>
      <c r="E176" s="116" t="s">
        <v>1211</v>
      </c>
      <c r="F176" s="116" t="s">
        <v>996</v>
      </c>
      <c r="G176" s="120" t="s">
        <v>1734</v>
      </c>
      <c r="H176" s="179">
        <v>1</v>
      </c>
      <c r="I176" s="120"/>
      <c r="J176" s="204">
        <v>2000</v>
      </c>
      <c r="K176" s="122">
        <v>790760</v>
      </c>
      <c r="L176" s="117">
        <v>44587</v>
      </c>
      <c r="M176" s="125" t="s">
        <v>1735</v>
      </c>
      <c r="N176" s="109"/>
      <c r="O176" s="109"/>
      <c r="P176" s="109"/>
      <c r="Q176" s="109"/>
    </row>
    <row r="177" spans="1:17" s="89" customFormat="1" ht="90" x14ac:dyDescent="0.4">
      <c r="A177" s="238">
        <v>170</v>
      </c>
      <c r="B177" s="121" t="s">
        <v>1736</v>
      </c>
      <c r="C177" s="116" t="s">
        <v>1682</v>
      </c>
      <c r="D177" s="116" t="s">
        <v>1678</v>
      </c>
      <c r="E177" s="116" t="s">
        <v>1211</v>
      </c>
      <c r="F177" s="116" t="s">
        <v>996</v>
      </c>
      <c r="G177" s="120" t="s">
        <v>1737</v>
      </c>
      <c r="H177" s="179">
        <v>1</v>
      </c>
      <c r="I177" s="120"/>
      <c r="J177" s="204">
        <v>1826</v>
      </c>
      <c r="K177" s="122">
        <v>713527.76</v>
      </c>
      <c r="L177" s="117">
        <v>44587</v>
      </c>
      <c r="M177" s="125" t="s">
        <v>1738</v>
      </c>
      <c r="N177" s="109"/>
      <c r="O177" s="109"/>
      <c r="P177" s="109"/>
      <c r="Q177" s="109"/>
    </row>
    <row r="178" spans="1:17" s="89" customFormat="1" ht="90" x14ac:dyDescent="0.4">
      <c r="A178" s="238">
        <v>171</v>
      </c>
      <c r="B178" s="121" t="s">
        <v>1739</v>
      </c>
      <c r="C178" s="116" t="s">
        <v>1682</v>
      </c>
      <c r="D178" s="116" t="s">
        <v>1678</v>
      </c>
      <c r="E178" s="116" t="s">
        <v>1211</v>
      </c>
      <c r="F178" s="116" t="s">
        <v>996</v>
      </c>
      <c r="G178" s="120" t="s">
        <v>1740</v>
      </c>
      <c r="H178" s="179">
        <v>1</v>
      </c>
      <c r="I178" s="120"/>
      <c r="J178" s="204">
        <v>1852</v>
      </c>
      <c r="K178" s="122">
        <v>706667.64</v>
      </c>
      <c r="L178" s="117">
        <v>44585</v>
      </c>
      <c r="M178" s="125" t="s">
        <v>1741</v>
      </c>
      <c r="N178" s="109"/>
      <c r="O178" s="109"/>
      <c r="P178" s="109"/>
      <c r="Q178" s="109"/>
    </row>
    <row r="179" spans="1:17" s="89" customFormat="1" ht="90" x14ac:dyDescent="0.4">
      <c r="A179" s="238">
        <v>172</v>
      </c>
      <c r="B179" s="121" t="s">
        <v>1742</v>
      </c>
      <c r="C179" s="116" t="s">
        <v>1682</v>
      </c>
      <c r="D179" s="116" t="s">
        <v>1678</v>
      </c>
      <c r="E179" s="116" t="s">
        <v>1211</v>
      </c>
      <c r="F179" s="116" t="s">
        <v>996</v>
      </c>
      <c r="G179" s="120" t="s">
        <v>1743</v>
      </c>
      <c r="H179" s="179">
        <v>1</v>
      </c>
      <c r="I179" s="120"/>
      <c r="J179" s="204">
        <v>1993</v>
      </c>
      <c r="K179" s="122">
        <v>787454.23</v>
      </c>
      <c r="L179" s="117">
        <v>44582</v>
      </c>
      <c r="M179" s="125" t="s">
        <v>1744</v>
      </c>
      <c r="N179" s="109"/>
      <c r="O179" s="109"/>
      <c r="P179" s="109"/>
      <c r="Q179" s="109"/>
    </row>
    <row r="180" spans="1:17" s="89" customFormat="1" ht="90" x14ac:dyDescent="0.4">
      <c r="A180" s="238">
        <v>173</v>
      </c>
      <c r="B180" s="121" t="s">
        <v>1745</v>
      </c>
      <c r="C180" s="116" t="s">
        <v>1682</v>
      </c>
      <c r="D180" s="116" t="s">
        <v>1678</v>
      </c>
      <c r="E180" s="116" t="s">
        <v>1211</v>
      </c>
      <c r="F180" s="116" t="s">
        <v>996</v>
      </c>
      <c r="G180" s="120" t="s">
        <v>1746</v>
      </c>
      <c r="H180" s="179">
        <v>1</v>
      </c>
      <c r="I180" s="120"/>
      <c r="J180" s="204">
        <v>1916</v>
      </c>
      <c r="K180" s="122">
        <v>748159.68</v>
      </c>
      <c r="L180" s="117">
        <v>44582</v>
      </c>
      <c r="M180" s="125" t="s">
        <v>1747</v>
      </c>
      <c r="N180" s="109"/>
      <c r="O180" s="109"/>
      <c r="P180" s="109"/>
      <c r="Q180" s="109"/>
    </row>
    <row r="181" spans="1:17" s="89" customFormat="1" ht="90" x14ac:dyDescent="0.4">
      <c r="A181" s="238">
        <v>174</v>
      </c>
      <c r="B181" s="121" t="s">
        <v>1748</v>
      </c>
      <c r="C181" s="116" t="s">
        <v>1682</v>
      </c>
      <c r="D181" s="116" t="s">
        <v>1678</v>
      </c>
      <c r="E181" s="116" t="s">
        <v>1211</v>
      </c>
      <c r="F181" s="116" t="s">
        <v>996</v>
      </c>
      <c r="G181" s="120" t="s">
        <v>1749</v>
      </c>
      <c r="H181" s="179">
        <v>1</v>
      </c>
      <c r="I181" s="120"/>
      <c r="J181" s="204">
        <v>1766</v>
      </c>
      <c r="K181" s="122">
        <v>686532.5</v>
      </c>
      <c r="L181" s="117">
        <v>44585</v>
      </c>
      <c r="M181" s="125" t="s">
        <v>1750</v>
      </c>
      <c r="N181" s="109"/>
      <c r="O181" s="109"/>
      <c r="P181" s="109"/>
      <c r="Q181" s="109"/>
    </row>
    <row r="182" spans="1:17" s="89" customFormat="1" ht="90" x14ac:dyDescent="0.4">
      <c r="A182" s="238">
        <v>175</v>
      </c>
      <c r="B182" s="121" t="s">
        <v>1751</v>
      </c>
      <c r="C182" s="116" t="s">
        <v>1682</v>
      </c>
      <c r="D182" s="116" t="s">
        <v>1678</v>
      </c>
      <c r="E182" s="116" t="s">
        <v>1211</v>
      </c>
      <c r="F182" s="116" t="s">
        <v>996</v>
      </c>
      <c r="G182" s="120" t="s">
        <v>1752</v>
      </c>
      <c r="H182" s="179">
        <v>1</v>
      </c>
      <c r="I182" s="120"/>
      <c r="J182" s="204">
        <v>1980</v>
      </c>
      <c r="K182" s="122">
        <v>766081.8</v>
      </c>
      <c r="L182" s="117">
        <v>44586</v>
      </c>
      <c r="M182" s="125" t="s">
        <v>1753</v>
      </c>
      <c r="N182" s="109"/>
      <c r="O182" s="109"/>
      <c r="P182" s="109"/>
      <c r="Q182" s="109"/>
    </row>
    <row r="183" spans="1:17" s="89" customFormat="1" ht="90" x14ac:dyDescent="0.4">
      <c r="A183" s="238">
        <v>176</v>
      </c>
      <c r="B183" s="121" t="s">
        <v>1754</v>
      </c>
      <c r="C183" s="116" t="s">
        <v>1682</v>
      </c>
      <c r="D183" s="116" t="s">
        <v>1678</v>
      </c>
      <c r="E183" s="116" t="s">
        <v>1211</v>
      </c>
      <c r="F183" s="116" t="s">
        <v>996</v>
      </c>
      <c r="G183" s="120" t="s">
        <v>1755</v>
      </c>
      <c r="H183" s="179">
        <v>1</v>
      </c>
      <c r="I183" s="120"/>
      <c r="J183" s="204">
        <v>1913</v>
      </c>
      <c r="K183" s="122">
        <v>746318.69</v>
      </c>
      <c r="L183" s="117">
        <v>44588</v>
      </c>
      <c r="M183" s="125" t="s">
        <v>1756</v>
      </c>
      <c r="N183" s="109"/>
      <c r="O183" s="109"/>
      <c r="P183" s="109"/>
      <c r="Q183" s="109"/>
    </row>
    <row r="184" spans="1:17" s="89" customFormat="1" ht="90" x14ac:dyDescent="0.4">
      <c r="A184" s="238">
        <v>177</v>
      </c>
      <c r="B184" s="121" t="s">
        <v>1757</v>
      </c>
      <c r="C184" s="116" t="s">
        <v>1682</v>
      </c>
      <c r="D184" s="116" t="s">
        <v>1678</v>
      </c>
      <c r="E184" s="116" t="s">
        <v>1211</v>
      </c>
      <c r="F184" s="116" t="s">
        <v>996</v>
      </c>
      <c r="G184" s="120" t="s">
        <v>1758</v>
      </c>
      <c r="H184" s="179">
        <v>1</v>
      </c>
      <c r="I184" s="120"/>
      <c r="J184" s="204">
        <v>2000</v>
      </c>
      <c r="K184" s="122">
        <v>790760</v>
      </c>
      <c r="L184" s="117">
        <v>44588</v>
      </c>
      <c r="M184" s="125" t="s">
        <v>1759</v>
      </c>
      <c r="N184" s="109"/>
      <c r="O184" s="109"/>
      <c r="P184" s="109"/>
      <c r="Q184" s="109"/>
    </row>
    <row r="185" spans="1:17" s="89" customFormat="1" ht="90" x14ac:dyDescent="0.4">
      <c r="A185" s="238">
        <v>178</v>
      </c>
      <c r="B185" s="121" t="s">
        <v>1760</v>
      </c>
      <c r="C185" s="116" t="s">
        <v>1682</v>
      </c>
      <c r="D185" s="116" t="s">
        <v>1678</v>
      </c>
      <c r="E185" s="116" t="s">
        <v>1211</v>
      </c>
      <c r="F185" s="116" t="s">
        <v>996</v>
      </c>
      <c r="G185" s="120" t="s">
        <v>1761</v>
      </c>
      <c r="H185" s="179">
        <v>1</v>
      </c>
      <c r="I185" s="120"/>
      <c r="J185" s="204">
        <v>2000</v>
      </c>
      <c r="K185" s="122">
        <v>778660</v>
      </c>
      <c r="L185" s="117">
        <v>44588</v>
      </c>
      <c r="M185" s="125" t="s">
        <v>1762</v>
      </c>
      <c r="N185" s="109"/>
      <c r="O185" s="109"/>
      <c r="P185" s="109"/>
      <c r="Q185" s="109"/>
    </row>
    <row r="186" spans="1:17" s="89" customFormat="1" ht="90" x14ac:dyDescent="0.4">
      <c r="A186" s="238">
        <v>179</v>
      </c>
      <c r="B186" s="121" t="s">
        <v>1763</v>
      </c>
      <c r="C186" s="116" t="s">
        <v>1682</v>
      </c>
      <c r="D186" s="116" t="s">
        <v>1678</v>
      </c>
      <c r="E186" s="116" t="s">
        <v>1211</v>
      </c>
      <c r="F186" s="116" t="s">
        <v>996</v>
      </c>
      <c r="G186" s="120" t="s">
        <v>1764</v>
      </c>
      <c r="H186" s="179">
        <v>1</v>
      </c>
      <c r="I186" s="120"/>
      <c r="J186" s="204">
        <v>1879</v>
      </c>
      <c r="K186" s="122">
        <v>711220.29</v>
      </c>
      <c r="L186" s="117">
        <v>44587</v>
      </c>
      <c r="M186" s="125" t="s">
        <v>1765</v>
      </c>
      <c r="N186" s="109"/>
      <c r="O186" s="109"/>
      <c r="P186" s="109"/>
      <c r="Q186" s="109"/>
    </row>
    <row r="187" spans="1:17" s="89" customFormat="1" ht="90" x14ac:dyDescent="0.4">
      <c r="A187" s="238">
        <v>180</v>
      </c>
      <c r="B187" s="121" t="s">
        <v>1766</v>
      </c>
      <c r="C187" s="116" t="s">
        <v>1682</v>
      </c>
      <c r="D187" s="116" t="s">
        <v>1678</v>
      </c>
      <c r="E187" s="116" t="s">
        <v>1211</v>
      </c>
      <c r="F187" s="116" t="s">
        <v>996</v>
      </c>
      <c r="G187" s="120" t="s">
        <v>1767</v>
      </c>
      <c r="H187" s="179">
        <v>1</v>
      </c>
      <c r="I187" s="120"/>
      <c r="J187" s="204">
        <v>1813</v>
      </c>
      <c r="K187" s="122">
        <v>697714.92</v>
      </c>
      <c r="L187" s="117">
        <v>44587</v>
      </c>
      <c r="M187" s="125" t="s">
        <v>1768</v>
      </c>
      <c r="N187" s="109"/>
      <c r="O187" s="109"/>
      <c r="P187" s="109"/>
      <c r="Q187" s="109"/>
    </row>
    <row r="188" spans="1:17" s="89" customFormat="1" ht="90" x14ac:dyDescent="0.4">
      <c r="A188" s="238">
        <v>181</v>
      </c>
      <c r="B188" s="121" t="s">
        <v>1769</v>
      </c>
      <c r="C188" s="116" t="s">
        <v>1682</v>
      </c>
      <c r="D188" s="116" t="s">
        <v>1678</v>
      </c>
      <c r="E188" s="116" t="s">
        <v>1211</v>
      </c>
      <c r="F188" s="116" t="s">
        <v>996</v>
      </c>
      <c r="G188" s="120" t="s">
        <v>1770</v>
      </c>
      <c r="H188" s="179">
        <v>1</v>
      </c>
      <c r="I188" s="120"/>
      <c r="J188" s="204">
        <v>1901</v>
      </c>
      <c r="K188" s="122">
        <v>725630.71</v>
      </c>
      <c r="L188" s="117">
        <v>44587</v>
      </c>
      <c r="M188" s="125" t="s">
        <v>1771</v>
      </c>
      <c r="N188" s="109"/>
      <c r="O188" s="109"/>
      <c r="P188" s="109"/>
      <c r="Q188" s="109"/>
    </row>
    <row r="189" spans="1:17" s="89" customFormat="1" ht="90" x14ac:dyDescent="0.4">
      <c r="A189" s="238">
        <v>182</v>
      </c>
      <c r="B189" s="121" t="s">
        <v>1772</v>
      </c>
      <c r="C189" s="116" t="s">
        <v>1832</v>
      </c>
      <c r="D189" s="116" t="s">
        <v>1678</v>
      </c>
      <c r="E189" s="116" t="s">
        <v>1211</v>
      </c>
      <c r="F189" s="116" t="s">
        <v>996</v>
      </c>
      <c r="G189" s="120" t="s">
        <v>1773</v>
      </c>
      <c r="H189" s="179">
        <v>1</v>
      </c>
      <c r="I189" s="120"/>
      <c r="J189" s="204">
        <v>3229</v>
      </c>
      <c r="K189" s="122">
        <v>48983.93</v>
      </c>
      <c r="L189" s="117">
        <v>44637</v>
      </c>
      <c r="M189" s="125" t="s">
        <v>1774</v>
      </c>
      <c r="N189" s="109"/>
      <c r="O189" s="109"/>
      <c r="P189" s="109"/>
      <c r="Q189" s="109"/>
    </row>
    <row r="190" spans="1:17" s="89" customFormat="1" ht="90" x14ac:dyDescent="0.4">
      <c r="A190" s="238">
        <v>183</v>
      </c>
      <c r="B190" s="121" t="s">
        <v>1775</v>
      </c>
      <c r="C190" s="116" t="s">
        <v>1831</v>
      </c>
      <c r="D190" s="116" t="s">
        <v>1678</v>
      </c>
      <c r="E190" s="116" t="s">
        <v>1211</v>
      </c>
      <c r="F190" s="116" t="s">
        <v>996</v>
      </c>
      <c r="G190" s="120" t="s">
        <v>1776</v>
      </c>
      <c r="H190" s="179">
        <v>1</v>
      </c>
      <c r="I190" s="120"/>
      <c r="J190" s="204">
        <v>1988</v>
      </c>
      <c r="K190" s="122">
        <v>30157.96</v>
      </c>
      <c r="L190" s="117">
        <v>44641</v>
      </c>
      <c r="M190" s="125" t="s">
        <v>1777</v>
      </c>
      <c r="N190" s="109"/>
      <c r="O190" s="109"/>
      <c r="P190" s="109"/>
      <c r="Q190" s="109"/>
    </row>
    <row r="191" spans="1:17" s="89" customFormat="1" ht="108" x14ac:dyDescent="0.4">
      <c r="A191" s="238">
        <v>184</v>
      </c>
      <c r="B191" s="121" t="s">
        <v>1782</v>
      </c>
      <c r="C191" s="116" t="s">
        <v>1783</v>
      </c>
      <c r="D191" s="116" t="s">
        <v>1784</v>
      </c>
      <c r="E191" s="116" t="s">
        <v>1211</v>
      </c>
      <c r="F191" s="116" t="s">
        <v>996</v>
      </c>
      <c r="G191" s="120" t="s">
        <v>1785</v>
      </c>
      <c r="H191" s="179">
        <v>1</v>
      </c>
      <c r="I191" s="120"/>
      <c r="J191" s="204">
        <v>335</v>
      </c>
      <c r="K191" s="122"/>
      <c r="L191" s="117">
        <v>44712</v>
      </c>
      <c r="M191" s="125" t="s">
        <v>1786</v>
      </c>
      <c r="N191" s="109"/>
      <c r="O191" s="109"/>
      <c r="P191" s="109"/>
      <c r="Q191" s="109"/>
    </row>
    <row r="192" spans="1:17" ht="163.5" customHeight="1" x14ac:dyDescent="0.35">
      <c r="A192" s="238">
        <v>185</v>
      </c>
      <c r="B192" s="121" t="s">
        <v>1791</v>
      </c>
      <c r="C192" s="116" t="s">
        <v>1792</v>
      </c>
      <c r="D192" s="116" t="s">
        <v>1793</v>
      </c>
      <c r="E192" s="116" t="s">
        <v>1828</v>
      </c>
      <c r="F192" s="116" t="s">
        <v>998</v>
      </c>
      <c r="G192" s="120" t="s">
        <v>1794</v>
      </c>
      <c r="H192" s="179">
        <v>1</v>
      </c>
      <c r="I192" s="120"/>
      <c r="J192" s="204">
        <v>3704</v>
      </c>
      <c r="K192" s="122"/>
      <c r="L192" s="117">
        <v>44816</v>
      </c>
      <c r="M192" s="125" t="s">
        <v>1795</v>
      </c>
      <c r="N192" s="145"/>
      <c r="O192" s="145"/>
      <c r="P192" s="145"/>
      <c r="Q192" s="145"/>
    </row>
    <row r="193" spans="1:17" ht="77.5" x14ac:dyDescent="0.4">
      <c r="A193" s="238">
        <v>186</v>
      </c>
      <c r="B193" s="121" t="s">
        <v>1800</v>
      </c>
      <c r="C193" s="116" t="s">
        <v>1801</v>
      </c>
      <c r="D193" s="116" t="s">
        <v>1802</v>
      </c>
      <c r="E193" s="116" t="s">
        <v>1211</v>
      </c>
      <c r="F193" s="116" t="s">
        <v>996</v>
      </c>
      <c r="G193" s="120" t="s">
        <v>1803</v>
      </c>
      <c r="H193" s="179">
        <v>1</v>
      </c>
      <c r="I193" s="120"/>
      <c r="J193" s="204">
        <v>4046</v>
      </c>
      <c r="K193" s="122">
        <v>61377.82</v>
      </c>
      <c r="L193" s="117">
        <v>44813</v>
      </c>
      <c r="M193" s="125" t="s">
        <v>1804</v>
      </c>
      <c r="N193" s="109"/>
      <c r="O193" s="109"/>
      <c r="P193" s="109"/>
      <c r="Q193" s="109"/>
    </row>
    <row r="194" spans="1:17" ht="77.5" x14ac:dyDescent="0.4">
      <c r="A194" s="238">
        <v>187</v>
      </c>
      <c r="B194" s="121" t="s">
        <v>1805</v>
      </c>
      <c r="C194" s="116" t="s">
        <v>1801</v>
      </c>
      <c r="D194" s="116" t="s">
        <v>1802</v>
      </c>
      <c r="E194" s="116" t="s">
        <v>1211</v>
      </c>
      <c r="F194" s="116" t="s">
        <v>996</v>
      </c>
      <c r="G194" s="120" t="s">
        <v>1806</v>
      </c>
      <c r="H194" s="179">
        <v>1</v>
      </c>
      <c r="I194" s="120"/>
      <c r="J194" s="204">
        <v>711</v>
      </c>
      <c r="K194" s="122">
        <v>10785.87</v>
      </c>
      <c r="L194" s="117">
        <v>44811</v>
      </c>
      <c r="M194" s="125" t="s">
        <v>1807</v>
      </c>
      <c r="N194" s="109"/>
      <c r="O194" s="109"/>
      <c r="P194" s="109"/>
      <c r="Q194" s="109"/>
    </row>
    <row r="195" spans="1:17" ht="77.5" x14ac:dyDescent="0.4">
      <c r="A195" s="238">
        <v>188</v>
      </c>
      <c r="B195" s="121" t="s">
        <v>1808</v>
      </c>
      <c r="C195" s="116" t="s">
        <v>1801</v>
      </c>
      <c r="D195" s="116" t="s">
        <v>1802</v>
      </c>
      <c r="E195" s="116" t="s">
        <v>1211</v>
      </c>
      <c r="F195" s="116" t="s">
        <v>996</v>
      </c>
      <c r="G195" s="120" t="s">
        <v>1809</v>
      </c>
      <c r="H195" s="179">
        <v>1</v>
      </c>
      <c r="I195" s="120"/>
      <c r="J195" s="204">
        <v>1372</v>
      </c>
      <c r="K195" s="122">
        <v>20813.240000000002</v>
      </c>
      <c r="L195" s="117">
        <v>44811</v>
      </c>
      <c r="M195" s="125" t="s">
        <v>1810</v>
      </c>
      <c r="N195" s="109"/>
      <c r="O195" s="109"/>
      <c r="P195" s="109"/>
      <c r="Q195" s="109"/>
    </row>
    <row r="196" spans="1:17" ht="77.5" x14ac:dyDescent="0.4">
      <c r="A196" s="238">
        <v>189</v>
      </c>
      <c r="B196" s="121" t="s">
        <v>1811</v>
      </c>
      <c r="C196" s="116" t="s">
        <v>1801</v>
      </c>
      <c r="D196" s="116" t="s">
        <v>1802</v>
      </c>
      <c r="E196" s="116" t="s">
        <v>1211</v>
      </c>
      <c r="F196" s="116" t="s">
        <v>996</v>
      </c>
      <c r="G196" s="120" t="s">
        <v>1812</v>
      </c>
      <c r="H196" s="179">
        <v>1</v>
      </c>
      <c r="I196" s="120"/>
      <c r="J196" s="204">
        <v>1852</v>
      </c>
      <c r="K196" s="122">
        <v>28094.84</v>
      </c>
      <c r="L196" s="117">
        <v>44812</v>
      </c>
      <c r="M196" s="125" t="s">
        <v>1813</v>
      </c>
      <c r="N196" s="109"/>
      <c r="O196" s="109"/>
      <c r="P196" s="109"/>
      <c r="Q196" s="109"/>
    </row>
    <row r="197" spans="1:17" ht="77.5" x14ac:dyDescent="0.4">
      <c r="A197" s="238">
        <v>190</v>
      </c>
      <c r="B197" s="121" t="s">
        <v>1814</v>
      </c>
      <c r="C197" s="116" t="s">
        <v>1801</v>
      </c>
      <c r="D197" s="116" t="s">
        <v>1802</v>
      </c>
      <c r="E197" s="116" t="s">
        <v>1211</v>
      </c>
      <c r="F197" s="116" t="s">
        <v>996</v>
      </c>
      <c r="G197" s="120" t="s">
        <v>1815</v>
      </c>
      <c r="H197" s="179">
        <v>1</v>
      </c>
      <c r="I197" s="120"/>
      <c r="J197" s="204">
        <v>3278</v>
      </c>
      <c r="K197" s="122">
        <v>49727.26</v>
      </c>
      <c r="L197" s="117">
        <v>44812</v>
      </c>
      <c r="M197" s="125" t="s">
        <v>1816</v>
      </c>
      <c r="N197" s="109"/>
      <c r="O197" s="109"/>
      <c r="P197" s="109"/>
      <c r="Q197" s="109"/>
    </row>
    <row r="198" spans="1:17" ht="77.5" x14ac:dyDescent="0.4">
      <c r="A198" s="238">
        <v>191</v>
      </c>
      <c r="B198" s="121" t="s">
        <v>1817</v>
      </c>
      <c r="C198" s="116" t="s">
        <v>1801</v>
      </c>
      <c r="D198" s="116" t="s">
        <v>1802</v>
      </c>
      <c r="E198" s="116" t="s">
        <v>1211</v>
      </c>
      <c r="F198" s="116" t="s">
        <v>996</v>
      </c>
      <c r="G198" s="120" t="s">
        <v>1818</v>
      </c>
      <c r="H198" s="179">
        <v>1</v>
      </c>
      <c r="I198" s="120"/>
      <c r="J198" s="204">
        <v>5941</v>
      </c>
      <c r="K198" s="122">
        <v>90124.97</v>
      </c>
      <c r="L198" s="117">
        <v>44811</v>
      </c>
      <c r="M198" s="125" t="s">
        <v>1819</v>
      </c>
      <c r="N198" s="109"/>
      <c r="O198" s="109"/>
      <c r="P198" s="109"/>
      <c r="Q198" s="109"/>
    </row>
    <row r="199" spans="1:17" ht="77.5" x14ac:dyDescent="0.4">
      <c r="A199" s="238">
        <v>192</v>
      </c>
      <c r="B199" s="121" t="s">
        <v>1820</v>
      </c>
      <c r="C199" s="116" t="s">
        <v>1801</v>
      </c>
      <c r="D199" s="116" t="s">
        <v>1802</v>
      </c>
      <c r="E199" s="116" t="s">
        <v>1211</v>
      </c>
      <c r="F199" s="116" t="s">
        <v>996</v>
      </c>
      <c r="G199" s="120" t="s">
        <v>1821</v>
      </c>
      <c r="H199" s="179">
        <v>1</v>
      </c>
      <c r="I199" s="120"/>
      <c r="J199" s="204">
        <v>990</v>
      </c>
      <c r="K199" s="122">
        <v>15018.3</v>
      </c>
      <c r="L199" s="117">
        <v>44811</v>
      </c>
      <c r="M199" s="125" t="s">
        <v>1822</v>
      </c>
      <c r="N199" s="109"/>
      <c r="O199" s="109"/>
      <c r="P199" s="109"/>
      <c r="Q199" s="109"/>
    </row>
    <row r="200" spans="1:17" ht="77.5" x14ac:dyDescent="0.4">
      <c r="A200" s="238">
        <v>193</v>
      </c>
      <c r="B200" s="121" t="s">
        <v>1823</v>
      </c>
      <c r="C200" s="116" t="s">
        <v>1801</v>
      </c>
      <c r="D200" s="116" t="s">
        <v>1802</v>
      </c>
      <c r="E200" s="116" t="s">
        <v>1211</v>
      </c>
      <c r="F200" s="116" t="s">
        <v>996</v>
      </c>
      <c r="G200" s="120" t="s">
        <v>1824</v>
      </c>
      <c r="H200" s="179">
        <v>1</v>
      </c>
      <c r="I200" s="120"/>
      <c r="J200" s="204">
        <v>2609</v>
      </c>
      <c r="K200" s="122">
        <v>39578.53</v>
      </c>
      <c r="L200" s="117">
        <v>44811</v>
      </c>
      <c r="M200" s="125" t="s">
        <v>1825</v>
      </c>
      <c r="N200" s="109"/>
      <c r="O200" s="109"/>
      <c r="P200" s="109"/>
      <c r="Q200" s="109"/>
    </row>
    <row r="201" spans="1:17" ht="163.5" customHeight="1" x14ac:dyDescent="0.4">
      <c r="A201" s="238">
        <v>194</v>
      </c>
      <c r="B201" s="121" t="s">
        <v>1826</v>
      </c>
      <c r="C201" s="116" t="s">
        <v>1792</v>
      </c>
      <c r="D201" s="116" t="s">
        <v>1827</v>
      </c>
      <c r="E201" s="116" t="s">
        <v>1211</v>
      </c>
      <c r="F201" s="116" t="s">
        <v>998</v>
      </c>
      <c r="G201" s="120" t="s">
        <v>1829</v>
      </c>
      <c r="H201" s="179">
        <v>1</v>
      </c>
      <c r="I201" s="120"/>
      <c r="J201" s="204">
        <v>64143</v>
      </c>
      <c r="K201" s="122">
        <v>3306571.65</v>
      </c>
      <c r="L201" s="117">
        <v>44833</v>
      </c>
      <c r="M201" s="125" t="s">
        <v>1830</v>
      </c>
      <c r="N201" s="109"/>
      <c r="O201" s="109"/>
      <c r="P201" s="109"/>
      <c r="Q201" s="109"/>
    </row>
    <row r="202" spans="1:17" ht="163.5" customHeight="1" x14ac:dyDescent="0.4">
      <c r="A202" s="238">
        <v>195</v>
      </c>
      <c r="B202" s="121" t="s">
        <v>1838</v>
      </c>
      <c r="C202" s="116" t="s">
        <v>1783</v>
      </c>
      <c r="D202" s="116" t="s">
        <v>1839</v>
      </c>
      <c r="E202" s="116" t="s">
        <v>1211</v>
      </c>
      <c r="F202" s="116" t="s">
        <v>996</v>
      </c>
      <c r="G202" s="120" t="s">
        <v>1840</v>
      </c>
      <c r="H202" s="179">
        <v>1</v>
      </c>
      <c r="I202" s="120"/>
      <c r="J202" s="204">
        <v>932</v>
      </c>
      <c r="K202" s="122"/>
      <c r="L202" s="124">
        <v>39003</v>
      </c>
      <c r="M202" s="123" t="s">
        <v>1841</v>
      </c>
      <c r="N202" s="109"/>
      <c r="O202" s="109"/>
      <c r="P202" s="109"/>
      <c r="Q202" s="109"/>
    </row>
    <row r="203" spans="1:17" ht="163.5" customHeight="1" x14ac:dyDescent="0.4">
      <c r="A203" s="238">
        <v>196</v>
      </c>
      <c r="B203" s="121" t="s">
        <v>1846</v>
      </c>
      <c r="C203" s="116" t="s">
        <v>1792</v>
      </c>
      <c r="D203" s="116" t="s">
        <v>1852</v>
      </c>
      <c r="E203" s="116" t="s">
        <v>1828</v>
      </c>
      <c r="F203" s="116" t="s">
        <v>998</v>
      </c>
      <c r="G203" s="120" t="s">
        <v>1847</v>
      </c>
      <c r="H203" s="179">
        <v>1</v>
      </c>
      <c r="I203" s="120"/>
      <c r="J203" s="204">
        <v>14669</v>
      </c>
      <c r="K203" s="122"/>
      <c r="L203" s="124">
        <v>44935</v>
      </c>
      <c r="M203" s="125" t="s">
        <v>1848</v>
      </c>
      <c r="N203" s="109"/>
      <c r="O203" s="109"/>
      <c r="P203" s="109"/>
      <c r="Q203" s="109"/>
    </row>
    <row r="204" spans="1:17" ht="18" x14ac:dyDescent="0.4">
      <c r="A204" s="239"/>
      <c r="B204" s="240"/>
      <c r="C204" s="241"/>
      <c r="D204" s="241"/>
      <c r="E204" s="241"/>
      <c r="F204" s="241"/>
      <c r="G204" s="242"/>
      <c r="H204" s="243"/>
      <c r="I204" s="242"/>
      <c r="J204" s="244"/>
      <c r="K204" s="245"/>
      <c r="L204" s="246"/>
      <c r="M204" s="247"/>
      <c r="N204" s="248"/>
      <c r="O204" s="248"/>
      <c r="P204" s="248"/>
      <c r="Q204" s="248"/>
    </row>
    <row r="205" spans="1:17" x14ac:dyDescent="0.35">
      <c r="A205" s="113"/>
      <c r="B205" s="113"/>
      <c r="C205" s="113"/>
      <c r="D205" s="113"/>
      <c r="E205" s="113"/>
      <c r="F205" s="113"/>
      <c r="G205" s="113"/>
      <c r="H205" s="144"/>
    </row>
    <row r="206" spans="1:17" x14ac:dyDescent="0.35">
      <c r="A206" s="113"/>
      <c r="B206" s="113"/>
      <c r="C206" s="113"/>
      <c r="D206" s="113"/>
      <c r="E206" s="113"/>
      <c r="F206" s="113"/>
      <c r="G206" s="113"/>
      <c r="H206" s="144"/>
    </row>
    <row r="207" spans="1:17" x14ac:dyDescent="0.35">
      <c r="A207" s="113"/>
      <c r="B207" s="113"/>
      <c r="C207" s="113"/>
      <c r="D207" s="113"/>
      <c r="E207" s="113"/>
      <c r="F207" s="113"/>
      <c r="G207" s="113"/>
      <c r="H207" s="144"/>
    </row>
    <row r="208" spans="1:17" x14ac:dyDescent="0.35">
      <c r="A208" s="113"/>
      <c r="B208" s="113"/>
      <c r="C208" s="113"/>
      <c r="D208" s="113"/>
      <c r="E208" s="113"/>
      <c r="F208" s="113"/>
      <c r="G208" s="113"/>
      <c r="H208" s="144"/>
    </row>
    <row r="209" spans="1:8" x14ac:dyDescent="0.35">
      <c r="A209" s="113"/>
      <c r="B209" s="113"/>
      <c r="C209" s="113"/>
      <c r="D209" s="113"/>
      <c r="E209" s="113"/>
      <c r="F209" s="113"/>
      <c r="G209" s="113"/>
      <c r="H209" s="144"/>
    </row>
    <row r="210" spans="1:8" x14ac:dyDescent="0.35">
      <c r="A210" s="113"/>
      <c r="B210" s="113"/>
      <c r="C210" s="113"/>
      <c r="D210" s="113"/>
      <c r="E210" s="113"/>
      <c r="F210" s="113"/>
      <c r="G210" s="113"/>
      <c r="H210" s="144"/>
    </row>
    <row r="211" spans="1:8" x14ac:dyDescent="0.35">
      <c r="A211" s="113"/>
      <c r="B211" s="113"/>
      <c r="C211" s="113"/>
      <c r="D211" s="113"/>
      <c r="E211" s="113"/>
      <c r="F211" s="113"/>
      <c r="G211" s="113"/>
      <c r="H211" s="144"/>
    </row>
    <row r="212" spans="1:8" x14ac:dyDescent="0.35">
      <c r="A212" s="113"/>
      <c r="B212" s="113"/>
      <c r="C212" s="113"/>
      <c r="D212" s="113"/>
      <c r="E212" s="113"/>
      <c r="F212" s="113"/>
      <c r="G212" s="113"/>
      <c r="H212" s="144"/>
    </row>
    <row r="213" spans="1:8" x14ac:dyDescent="0.35">
      <c r="A213" s="113"/>
      <c r="B213" s="113"/>
      <c r="C213" s="113"/>
      <c r="D213" s="113"/>
      <c r="E213" s="113"/>
      <c r="F213" s="113"/>
      <c r="G213" s="113"/>
      <c r="H213" s="144"/>
    </row>
    <row r="214" spans="1:8" x14ac:dyDescent="0.35">
      <c r="A214" s="113"/>
      <c r="B214" s="113"/>
      <c r="C214" s="113"/>
      <c r="D214" s="113"/>
      <c r="E214" s="113"/>
      <c r="F214" s="113"/>
      <c r="G214" s="113"/>
      <c r="H214" s="144"/>
    </row>
    <row r="215" spans="1:8" x14ac:dyDescent="0.35">
      <c r="A215" s="113"/>
      <c r="B215" s="113"/>
      <c r="C215" s="113"/>
      <c r="D215" s="113"/>
      <c r="E215" s="113"/>
      <c r="F215" s="113"/>
      <c r="G215" s="113"/>
      <c r="H215" s="144"/>
    </row>
    <row r="216" spans="1:8" x14ac:dyDescent="0.35">
      <c r="A216" s="113"/>
      <c r="B216" s="113"/>
      <c r="C216" s="113"/>
      <c r="D216" s="113"/>
      <c r="E216" s="113"/>
      <c r="F216" s="113"/>
      <c r="G216" s="113"/>
      <c r="H216" s="144"/>
    </row>
    <row r="217" spans="1:8" x14ac:dyDescent="0.35">
      <c r="A217" s="113"/>
      <c r="B217" s="113"/>
      <c r="C217" s="113"/>
      <c r="D217" s="113"/>
      <c r="E217" s="113"/>
      <c r="F217" s="113"/>
      <c r="G217" s="113"/>
      <c r="H217" s="144"/>
    </row>
    <row r="218" spans="1:8" x14ac:dyDescent="0.35">
      <c r="A218" s="113"/>
      <c r="B218" s="113"/>
      <c r="C218" s="113"/>
      <c r="D218" s="113"/>
      <c r="E218" s="113"/>
      <c r="F218" s="113"/>
      <c r="G218" s="113"/>
      <c r="H218" s="144"/>
    </row>
    <row r="219" spans="1:8" x14ac:dyDescent="0.35">
      <c r="A219" s="113"/>
      <c r="B219" s="113"/>
      <c r="C219" s="113"/>
      <c r="D219" s="113"/>
      <c r="E219" s="113"/>
      <c r="F219" s="113"/>
      <c r="G219" s="113"/>
      <c r="H219" s="144"/>
    </row>
    <row r="220" spans="1:8" x14ac:dyDescent="0.35">
      <c r="A220" s="113"/>
      <c r="B220" s="113"/>
      <c r="C220" s="113"/>
      <c r="D220" s="113"/>
      <c r="E220" s="113"/>
      <c r="F220" s="113"/>
      <c r="G220" s="113"/>
      <c r="H220" s="144"/>
    </row>
    <row r="221" spans="1:8" x14ac:dyDescent="0.35">
      <c r="A221" s="113"/>
      <c r="B221" s="113"/>
      <c r="C221" s="113"/>
      <c r="D221" s="113"/>
      <c r="E221" s="113"/>
      <c r="F221" s="113"/>
      <c r="G221" s="113"/>
      <c r="H221" s="144"/>
    </row>
    <row r="222" spans="1:8" x14ac:dyDescent="0.35">
      <c r="A222" s="113"/>
      <c r="B222" s="113"/>
      <c r="C222" s="113"/>
      <c r="D222" s="113"/>
      <c r="E222" s="113"/>
      <c r="F222" s="113"/>
      <c r="G222" s="113"/>
      <c r="H222" s="144"/>
    </row>
    <row r="223" spans="1:8" x14ac:dyDescent="0.35">
      <c r="A223" s="113"/>
      <c r="B223" s="113"/>
      <c r="C223" s="113"/>
      <c r="D223" s="113"/>
      <c r="E223" s="113"/>
      <c r="F223" s="113"/>
      <c r="G223" s="113"/>
      <c r="H223" s="144"/>
    </row>
    <row r="224" spans="1:8" x14ac:dyDescent="0.35">
      <c r="A224" s="113"/>
      <c r="B224" s="113"/>
      <c r="C224" s="113"/>
      <c r="D224" s="113"/>
      <c r="E224" s="113"/>
      <c r="F224" s="113"/>
      <c r="G224" s="113"/>
      <c r="H224" s="144"/>
    </row>
    <row r="225" spans="1:8" x14ac:dyDescent="0.35">
      <c r="A225" s="113"/>
      <c r="B225" s="113"/>
      <c r="C225" s="113"/>
      <c r="D225" s="113"/>
      <c r="E225" s="113"/>
      <c r="F225" s="113"/>
      <c r="G225" s="113"/>
      <c r="H225" s="144"/>
    </row>
    <row r="226" spans="1:8" x14ac:dyDescent="0.35">
      <c r="A226" s="113"/>
      <c r="B226" s="113"/>
      <c r="C226" s="113"/>
      <c r="D226" s="113"/>
      <c r="E226" s="113"/>
      <c r="F226" s="113"/>
      <c r="G226" s="113"/>
      <c r="H226" s="144"/>
    </row>
    <row r="227" spans="1:8" x14ac:dyDescent="0.35">
      <c r="A227" s="113"/>
      <c r="B227" s="113"/>
      <c r="C227" s="113"/>
      <c r="D227" s="113"/>
      <c r="E227" s="113"/>
      <c r="F227" s="113"/>
      <c r="G227" s="113"/>
      <c r="H227" s="144"/>
    </row>
    <row r="228" spans="1:8" x14ac:dyDescent="0.35">
      <c r="A228" s="113"/>
      <c r="B228" s="113"/>
      <c r="C228" s="113"/>
      <c r="D228" s="113"/>
      <c r="E228" s="113"/>
      <c r="F228" s="113"/>
      <c r="G228" s="113"/>
      <c r="H228" s="144"/>
    </row>
    <row r="229" spans="1:8" x14ac:dyDescent="0.35">
      <c r="A229" s="113"/>
      <c r="B229" s="113"/>
      <c r="C229" s="113"/>
      <c r="D229" s="113"/>
      <c r="E229" s="113"/>
      <c r="F229" s="113"/>
      <c r="G229" s="113"/>
      <c r="H229" s="144"/>
    </row>
    <row r="230" spans="1:8" x14ac:dyDescent="0.35">
      <c r="C230" s="113"/>
      <c r="D230" s="113"/>
    </row>
  </sheetData>
  <autoFilter ref="A7:Q202"/>
  <mergeCells count="2">
    <mergeCell ref="A2:I2"/>
    <mergeCell ref="A3:I3"/>
  </mergeCells>
  <pageMargins left="0.70866141732283472" right="0.70866141732283472" top="1.1811023622047245" bottom="0.19685039370078741" header="0.31496062992125984" footer="0.31496062992125984"/>
  <pageSetup paperSize="9" scale="2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zoomScale="60" zoomScaleNormal="60" workbookViewId="0">
      <selection activeCell="A4" sqref="A4"/>
    </sheetView>
  </sheetViews>
  <sheetFormatPr defaultRowHeight="14.5" x14ac:dyDescent="0.35"/>
  <cols>
    <col min="2" max="2" width="15.7265625" customWidth="1"/>
    <col min="3" max="3" width="27" customWidth="1"/>
    <col min="4" max="4" width="21.54296875" customWidth="1"/>
    <col min="5" max="5" width="20.453125" customWidth="1"/>
    <col min="6" max="6" width="18" customWidth="1"/>
    <col min="7" max="7" width="18.81640625" customWidth="1"/>
    <col min="8" max="8" width="19.81640625" customWidth="1"/>
    <col min="9" max="9" width="17.453125" customWidth="1"/>
    <col min="10" max="10" width="20.26953125" customWidth="1"/>
    <col min="11" max="11" width="19.54296875" customWidth="1"/>
    <col min="12" max="12" width="29.7265625" customWidth="1"/>
    <col min="13" max="13" width="17.26953125" customWidth="1"/>
    <col min="14" max="14" width="18.7265625" customWidth="1"/>
    <col min="15" max="15" width="19.453125" customWidth="1"/>
    <col min="16" max="16" width="16.26953125" customWidth="1"/>
    <col min="17" max="17" width="18.1796875" customWidth="1"/>
  </cols>
  <sheetData>
    <row r="1" spans="1:17" ht="17.5" x14ac:dyDescent="0.35">
      <c r="A1" s="419" t="s">
        <v>176</v>
      </c>
      <c r="B1" s="419"/>
      <c r="C1" s="419"/>
      <c r="D1" s="419"/>
      <c r="E1" s="419"/>
      <c r="F1" s="419"/>
      <c r="G1" s="419"/>
      <c r="H1" s="419"/>
      <c r="I1" s="419"/>
      <c r="J1" s="419"/>
      <c r="K1" s="419"/>
      <c r="L1" s="419"/>
      <c r="M1" s="419"/>
      <c r="N1" s="419"/>
      <c r="O1" s="419"/>
      <c r="P1" s="419"/>
      <c r="Q1" s="419"/>
    </row>
    <row r="2" spans="1:17" ht="18" x14ac:dyDescent="0.35">
      <c r="A2" s="420" t="s">
        <v>54</v>
      </c>
      <c r="B2" s="420"/>
      <c r="C2" s="420"/>
      <c r="D2" s="420"/>
      <c r="E2" s="420"/>
      <c r="F2" s="420"/>
      <c r="G2" s="420"/>
      <c r="H2" s="420"/>
      <c r="I2" s="420"/>
      <c r="J2" s="420"/>
      <c r="K2" s="420"/>
      <c r="L2" s="420"/>
      <c r="M2" s="420"/>
      <c r="N2" s="420"/>
      <c r="O2" s="420"/>
      <c r="P2" s="420"/>
      <c r="Q2" s="420"/>
    </row>
    <row r="3" spans="1:17" ht="18" x14ac:dyDescent="0.35">
      <c r="A3" s="5"/>
      <c r="B3" s="5"/>
      <c r="C3" s="5"/>
      <c r="D3" s="5"/>
      <c r="E3" s="5"/>
      <c r="F3" s="5"/>
      <c r="G3" s="5"/>
      <c r="H3" s="5"/>
      <c r="I3" s="5"/>
      <c r="J3" s="5"/>
      <c r="K3" s="5"/>
      <c r="L3" s="5"/>
      <c r="M3" s="5"/>
      <c r="N3" s="5"/>
      <c r="O3" s="5"/>
      <c r="P3" s="5"/>
      <c r="Q3" s="5"/>
    </row>
    <row r="4" spans="1:17" ht="136.5" customHeight="1" x14ac:dyDescent="0.3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0" customFormat="1" ht="21" customHeight="1" x14ac:dyDescent="0.35">
      <c r="A5" s="71">
        <v>1</v>
      </c>
      <c r="B5" s="3">
        <v>2</v>
      </c>
      <c r="C5" s="3">
        <v>3</v>
      </c>
      <c r="D5" s="3">
        <v>4</v>
      </c>
      <c r="E5" s="3">
        <v>5</v>
      </c>
      <c r="F5" s="3">
        <v>6</v>
      </c>
      <c r="G5" s="3">
        <v>7</v>
      </c>
      <c r="H5" s="3">
        <v>8</v>
      </c>
      <c r="I5" s="3">
        <v>9</v>
      </c>
      <c r="J5" s="3">
        <v>10</v>
      </c>
      <c r="K5" s="3">
        <v>11</v>
      </c>
      <c r="L5" s="3">
        <v>12</v>
      </c>
      <c r="M5" s="3">
        <v>13</v>
      </c>
      <c r="N5" s="3">
        <v>14</v>
      </c>
      <c r="O5" s="3">
        <v>15</v>
      </c>
      <c r="P5" s="3">
        <v>16</v>
      </c>
      <c r="Q5" s="3">
        <v>17</v>
      </c>
    </row>
    <row r="6" spans="1:17" ht="18" x14ac:dyDescent="0.35">
      <c r="A6" s="39"/>
      <c r="B6" s="64"/>
      <c r="C6" s="63" t="s">
        <v>44</v>
      </c>
      <c r="D6" s="65"/>
      <c r="E6" s="63"/>
      <c r="F6" s="66"/>
      <c r="G6" s="67"/>
      <c r="H6" s="66"/>
      <c r="I6" s="66"/>
      <c r="J6" s="66"/>
      <c r="K6" s="68"/>
      <c r="L6" s="63"/>
      <c r="M6" s="25"/>
      <c r="N6" s="25"/>
      <c r="O6" s="25"/>
      <c r="P6" s="25"/>
      <c r="Q6" s="25"/>
    </row>
    <row r="7" spans="1:17" ht="18" x14ac:dyDescent="0.35">
      <c r="A7" s="39"/>
      <c r="B7" s="64"/>
      <c r="C7" s="63"/>
      <c r="D7" s="63"/>
      <c r="E7" s="63"/>
      <c r="F7" s="64"/>
      <c r="G7" s="64"/>
      <c r="H7" s="64"/>
      <c r="I7" s="64"/>
      <c r="J7" s="64"/>
      <c r="K7" s="69"/>
      <c r="L7" s="63"/>
      <c r="M7" s="25"/>
      <c r="N7" s="25"/>
      <c r="O7" s="25"/>
      <c r="P7" s="25"/>
      <c r="Q7" s="25"/>
    </row>
  </sheetData>
  <mergeCells count="2">
    <mergeCell ref="A1:Q1"/>
    <mergeCell ref="A2:Q2"/>
  </mergeCells>
  <pageMargins left="0.70866141732283472" right="0.70866141732283472" top="1.1811023622047245" bottom="0.74803149606299213" header="0.31496062992125984" footer="0.31496062992125984"/>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4"/>
  <sheetViews>
    <sheetView view="pageBreakPreview" zoomScaleNormal="68" zoomScaleSheetLayoutView="100" workbookViewId="0">
      <pane xSplit="4" ySplit="6" topLeftCell="J145" activePane="bottomRight" state="frozen"/>
      <selection pane="topRight" activeCell="E1" sqref="E1"/>
      <selection pane="bottomLeft" activeCell="A6" sqref="A6"/>
      <selection pane="bottomRight" activeCell="R206" sqref="R206"/>
    </sheetView>
  </sheetViews>
  <sheetFormatPr defaultRowHeight="17.5" x14ac:dyDescent="0.35"/>
  <cols>
    <col min="1" max="1" width="6.54296875" style="98" customWidth="1"/>
    <col min="2" max="2" width="12.54296875" style="98" customWidth="1"/>
    <col min="3" max="3" width="23.7265625" style="98" customWidth="1"/>
    <col min="4" max="4" width="35" style="98" customWidth="1"/>
    <col min="5" max="5" width="28.81640625" style="98" customWidth="1"/>
    <col min="6" max="6" width="29.453125" style="106" customWidth="1"/>
    <col min="7" max="7" width="27.26953125" style="98" customWidth="1"/>
    <col min="8" max="8" width="15.1796875" style="98" customWidth="1"/>
    <col min="9" max="9" width="16.26953125" style="98" customWidth="1"/>
    <col min="10" max="10" width="14.81640625" style="104" customWidth="1"/>
    <col min="11" max="11" width="18.453125" style="199" customWidth="1"/>
    <col min="12" max="12" width="15.7265625" style="98" customWidth="1"/>
    <col min="13" max="13" width="14.81640625" style="98" customWidth="1"/>
    <col min="14" max="14" width="34.1796875" style="98" customWidth="1"/>
    <col min="15" max="15" width="16" style="98" customWidth="1"/>
    <col min="16" max="16" width="20.26953125" style="98" customWidth="1"/>
    <col min="17" max="17" width="15.54296875" style="104" customWidth="1"/>
    <col min="18" max="18" width="14.7265625" style="145" customWidth="1"/>
    <col min="19" max="19" width="12" style="145" hidden="1" customWidth="1"/>
    <col min="20" max="20" width="9.81640625" style="98" hidden="1" customWidth="1"/>
    <col min="21" max="21" width="0" style="98" hidden="1" customWidth="1"/>
    <col min="22" max="255" width="9.1796875" style="98"/>
    <col min="256" max="256" width="6.54296875" style="98" customWidth="1"/>
    <col min="257" max="257" width="28.81640625" style="98" customWidth="1"/>
    <col min="258" max="258" width="13" style="98" customWidth="1"/>
    <col min="259" max="259" width="28.1796875" style="98" customWidth="1"/>
    <col min="260" max="260" width="35.26953125" style="98" bestFit="1" customWidth="1"/>
    <col min="261" max="261" width="15.1796875" style="98" customWidth="1"/>
    <col min="262" max="262" width="12.453125" style="98" customWidth="1"/>
    <col min="263" max="263" width="19.26953125" style="98" customWidth="1"/>
    <col min="264" max="264" width="15.7265625" style="98" customWidth="1"/>
    <col min="265" max="265" width="12.54296875" style="98" bestFit="1" customWidth="1"/>
    <col min="266" max="266" width="17.81640625" style="98" customWidth="1"/>
    <col min="267" max="267" width="12.26953125" style="98" customWidth="1"/>
    <col min="268" max="268" width="45" style="98" customWidth="1"/>
    <col min="269" max="269" width="15.54296875" style="98" customWidth="1"/>
    <col min="270" max="270" width="18.81640625" style="98" customWidth="1"/>
    <col min="271" max="271" width="12" style="98" customWidth="1"/>
    <col min="272" max="272" width="10.54296875" style="98" customWidth="1"/>
    <col min="273" max="273" width="10" style="98" bestFit="1" customWidth="1"/>
    <col min="274" max="511" width="9.1796875" style="98"/>
    <col min="512" max="512" width="6.54296875" style="98" customWidth="1"/>
    <col min="513" max="513" width="28.81640625" style="98" customWidth="1"/>
    <col min="514" max="514" width="13" style="98" customWidth="1"/>
    <col min="515" max="515" width="28.1796875" style="98" customWidth="1"/>
    <col min="516" max="516" width="35.26953125" style="98" bestFit="1" customWidth="1"/>
    <col min="517" max="517" width="15.1796875" style="98" customWidth="1"/>
    <col min="518" max="518" width="12.453125" style="98" customWidth="1"/>
    <col min="519" max="519" width="19.26953125" style="98" customWidth="1"/>
    <col min="520" max="520" width="15.7265625" style="98" customWidth="1"/>
    <col min="521" max="521" width="12.54296875" style="98" bestFit="1" customWidth="1"/>
    <col min="522" max="522" width="17.81640625" style="98" customWidth="1"/>
    <col min="523" max="523" width="12.26953125" style="98" customWidth="1"/>
    <col min="524" max="524" width="45" style="98" customWidth="1"/>
    <col min="525" max="525" width="15.54296875" style="98" customWidth="1"/>
    <col min="526" max="526" width="18.81640625" style="98" customWidth="1"/>
    <col min="527" max="527" width="12" style="98" customWidth="1"/>
    <col min="528" max="528" width="10.54296875" style="98" customWidth="1"/>
    <col min="529" max="529" width="10" style="98" bestFit="1" customWidth="1"/>
    <col min="530" max="767" width="9.1796875" style="98"/>
    <col min="768" max="768" width="6.54296875" style="98" customWidth="1"/>
    <col min="769" max="769" width="28.81640625" style="98" customWidth="1"/>
    <col min="770" max="770" width="13" style="98" customWidth="1"/>
    <col min="771" max="771" width="28.1796875" style="98" customWidth="1"/>
    <col min="772" max="772" width="35.26953125" style="98" bestFit="1" customWidth="1"/>
    <col min="773" max="773" width="15.1796875" style="98" customWidth="1"/>
    <col min="774" max="774" width="12.453125" style="98" customWidth="1"/>
    <col min="775" max="775" width="19.26953125" style="98" customWidth="1"/>
    <col min="776" max="776" width="15.7265625" style="98" customWidth="1"/>
    <col min="777" max="777" width="12.54296875" style="98" bestFit="1" customWidth="1"/>
    <col min="778" max="778" width="17.81640625" style="98" customWidth="1"/>
    <col min="779" max="779" width="12.26953125" style="98" customWidth="1"/>
    <col min="780" max="780" width="45" style="98" customWidth="1"/>
    <col min="781" max="781" width="15.54296875" style="98" customWidth="1"/>
    <col min="782" max="782" width="18.81640625" style="98" customWidth="1"/>
    <col min="783" max="783" width="12" style="98" customWidth="1"/>
    <col min="784" max="784" width="10.54296875" style="98" customWidth="1"/>
    <col min="785" max="785" width="10" style="98" bestFit="1" customWidth="1"/>
    <col min="786" max="1023" width="9.1796875" style="98"/>
    <col min="1024" max="1024" width="6.54296875" style="98" customWidth="1"/>
    <col min="1025" max="1025" width="28.81640625" style="98" customWidth="1"/>
    <col min="1026" max="1026" width="13" style="98" customWidth="1"/>
    <col min="1027" max="1027" width="28.1796875" style="98" customWidth="1"/>
    <col min="1028" max="1028" width="35.26953125" style="98" bestFit="1" customWidth="1"/>
    <col min="1029" max="1029" width="15.1796875" style="98" customWidth="1"/>
    <col min="1030" max="1030" width="12.453125" style="98" customWidth="1"/>
    <col min="1031" max="1031" width="19.26953125" style="98" customWidth="1"/>
    <col min="1032" max="1032" width="15.7265625" style="98" customWidth="1"/>
    <col min="1033" max="1033" width="12.54296875" style="98" bestFit="1" customWidth="1"/>
    <col min="1034" max="1034" width="17.81640625" style="98" customWidth="1"/>
    <col min="1035" max="1035" width="12.26953125" style="98" customWidth="1"/>
    <col min="1036" max="1036" width="45" style="98" customWidth="1"/>
    <col min="1037" max="1037" width="15.54296875" style="98" customWidth="1"/>
    <col min="1038" max="1038" width="18.81640625" style="98" customWidth="1"/>
    <col min="1039" max="1039" width="12" style="98" customWidth="1"/>
    <col min="1040" max="1040" width="10.54296875" style="98" customWidth="1"/>
    <col min="1041" max="1041" width="10" style="98" bestFit="1" customWidth="1"/>
    <col min="1042" max="1279" width="9.1796875" style="98"/>
    <col min="1280" max="1280" width="6.54296875" style="98" customWidth="1"/>
    <col min="1281" max="1281" width="28.81640625" style="98" customWidth="1"/>
    <col min="1282" max="1282" width="13" style="98" customWidth="1"/>
    <col min="1283" max="1283" width="28.1796875" style="98" customWidth="1"/>
    <col min="1284" max="1284" width="35.26953125" style="98" bestFit="1" customWidth="1"/>
    <col min="1285" max="1285" width="15.1796875" style="98" customWidth="1"/>
    <col min="1286" max="1286" width="12.453125" style="98" customWidth="1"/>
    <col min="1287" max="1287" width="19.26953125" style="98" customWidth="1"/>
    <col min="1288" max="1288" width="15.7265625" style="98" customWidth="1"/>
    <col min="1289" max="1289" width="12.54296875" style="98" bestFit="1" customWidth="1"/>
    <col min="1290" max="1290" width="17.81640625" style="98" customWidth="1"/>
    <col min="1291" max="1291" width="12.26953125" style="98" customWidth="1"/>
    <col min="1292" max="1292" width="45" style="98" customWidth="1"/>
    <col min="1293" max="1293" width="15.54296875" style="98" customWidth="1"/>
    <col min="1294" max="1294" width="18.81640625" style="98" customWidth="1"/>
    <col min="1295" max="1295" width="12" style="98" customWidth="1"/>
    <col min="1296" max="1296" width="10.54296875" style="98" customWidth="1"/>
    <col min="1297" max="1297" width="10" style="98" bestFit="1" customWidth="1"/>
    <col min="1298" max="1535" width="9.1796875" style="98"/>
    <col min="1536" max="1536" width="6.54296875" style="98" customWidth="1"/>
    <col min="1537" max="1537" width="28.81640625" style="98" customWidth="1"/>
    <col min="1538" max="1538" width="13" style="98" customWidth="1"/>
    <col min="1539" max="1539" width="28.1796875" style="98" customWidth="1"/>
    <col min="1540" max="1540" width="35.26953125" style="98" bestFit="1" customWidth="1"/>
    <col min="1541" max="1541" width="15.1796875" style="98" customWidth="1"/>
    <col min="1542" max="1542" width="12.453125" style="98" customWidth="1"/>
    <col min="1543" max="1543" width="19.26953125" style="98" customWidth="1"/>
    <col min="1544" max="1544" width="15.7265625" style="98" customWidth="1"/>
    <col min="1545" max="1545" width="12.54296875" style="98" bestFit="1" customWidth="1"/>
    <col min="1546" max="1546" width="17.81640625" style="98" customWidth="1"/>
    <col min="1547" max="1547" width="12.26953125" style="98" customWidth="1"/>
    <col min="1548" max="1548" width="45" style="98" customWidth="1"/>
    <col min="1549" max="1549" width="15.54296875" style="98" customWidth="1"/>
    <col min="1550" max="1550" width="18.81640625" style="98" customWidth="1"/>
    <col min="1551" max="1551" width="12" style="98" customWidth="1"/>
    <col min="1552" max="1552" width="10.54296875" style="98" customWidth="1"/>
    <col min="1553" max="1553" width="10" style="98" bestFit="1" customWidth="1"/>
    <col min="1554" max="1791" width="9.1796875" style="98"/>
    <col min="1792" max="1792" width="6.54296875" style="98" customWidth="1"/>
    <col min="1793" max="1793" width="28.81640625" style="98" customWidth="1"/>
    <col min="1794" max="1794" width="13" style="98" customWidth="1"/>
    <col min="1795" max="1795" width="28.1796875" style="98" customWidth="1"/>
    <col min="1796" max="1796" width="35.26953125" style="98" bestFit="1" customWidth="1"/>
    <col min="1797" max="1797" width="15.1796875" style="98" customWidth="1"/>
    <col min="1798" max="1798" width="12.453125" style="98" customWidth="1"/>
    <col min="1799" max="1799" width="19.26953125" style="98" customWidth="1"/>
    <col min="1800" max="1800" width="15.7265625" style="98" customWidth="1"/>
    <col min="1801" max="1801" width="12.54296875" style="98" bestFit="1" customWidth="1"/>
    <col min="1802" max="1802" width="17.81640625" style="98" customWidth="1"/>
    <col min="1803" max="1803" width="12.26953125" style="98" customWidth="1"/>
    <col min="1804" max="1804" width="45" style="98" customWidth="1"/>
    <col min="1805" max="1805" width="15.54296875" style="98" customWidth="1"/>
    <col min="1806" max="1806" width="18.81640625" style="98" customWidth="1"/>
    <col min="1807" max="1807" width="12" style="98" customWidth="1"/>
    <col min="1808" max="1808" width="10.54296875" style="98" customWidth="1"/>
    <col min="1809" max="1809" width="10" style="98" bestFit="1" customWidth="1"/>
    <col min="1810" max="2047" width="9.1796875" style="98"/>
    <col min="2048" max="2048" width="6.54296875" style="98" customWidth="1"/>
    <col min="2049" max="2049" width="28.81640625" style="98" customWidth="1"/>
    <col min="2050" max="2050" width="13" style="98" customWidth="1"/>
    <col min="2051" max="2051" width="28.1796875" style="98" customWidth="1"/>
    <col min="2052" max="2052" width="35.26953125" style="98" bestFit="1" customWidth="1"/>
    <col min="2053" max="2053" width="15.1796875" style="98" customWidth="1"/>
    <col min="2054" max="2054" width="12.453125" style="98" customWidth="1"/>
    <col min="2055" max="2055" width="19.26953125" style="98" customWidth="1"/>
    <col min="2056" max="2056" width="15.7265625" style="98" customWidth="1"/>
    <col min="2057" max="2057" width="12.54296875" style="98" bestFit="1" customWidth="1"/>
    <col min="2058" max="2058" width="17.81640625" style="98" customWidth="1"/>
    <col min="2059" max="2059" width="12.26953125" style="98" customWidth="1"/>
    <col min="2060" max="2060" width="45" style="98" customWidth="1"/>
    <col min="2061" max="2061" width="15.54296875" style="98" customWidth="1"/>
    <col min="2062" max="2062" width="18.81640625" style="98" customWidth="1"/>
    <col min="2063" max="2063" width="12" style="98" customWidth="1"/>
    <col min="2064" max="2064" width="10.54296875" style="98" customWidth="1"/>
    <col min="2065" max="2065" width="10" style="98" bestFit="1" customWidth="1"/>
    <col min="2066" max="2303" width="9.1796875" style="98"/>
    <col min="2304" max="2304" width="6.54296875" style="98" customWidth="1"/>
    <col min="2305" max="2305" width="28.81640625" style="98" customWidth="1"/>
    <col min="2306" max="2306" width="13" style="98" customWidth="1"/>
    <col min="2307" max="2307" width="28.1796875" style="98" customWidth="1"/>
    <col min="2308" max="2308" width="35.26953125" style="98" bestFit="1" customWidth="1"/>
    <col min="2309" max="2309" width="15.1796875" style="98" customWidth="1"/>
    <col min="2310" max="2310" width="12.453125" style="98" customWidth="1"/>
    <col min="2311" max="2311" width="19.26953125" style="98" customWidth="1"/>
    <col min="2312" max="2312" width="15.7265625" style="98" customWidth="1"/>
    <col min="2313" max="2313" width="12.54296875" style="98" bestFit="1" customWidth="1"/>
    <col min="2314" max="2314" width="17.81640625" style="98" customWidth="1"/>
    <col min="2315" max="2315" width="12.26953125" style="98" customWidth="1"/>
    <col min="2316" max="2316" width="45" style="98" customWidth="1"/>
    <col min="2317" max="2317" width="15.54296875" style="98" customWidth="1"/>
    <col min="2318" max="2318" width="18.81640625" style="98" customWidth="1"/>
    <col min="2319" max="2319" width="12" style="98" customWidth="1"/>
    <col min="2320" max="2320" width="10.54296875" style="98" customWidth="1"/>
    <col min="2321" max="2321" width="10" style="98" bestFit="1" customWidth="1"/>
    <col min="2322" max="2559" width="9.1796875" style="98"/>
    <col min="2560" max="2560" width="6.54296875" style="98" customWidth="1"/>
    <col min="2561" max="2561" width="28.81640625" style="98" customWidth="1"/>
    <col min="2562" max="2562" width="13" style="98" customWidth="1"/>
    <col min="2563" max="2563" width="28.1796875" style="98" customWidth="1"/>
    <col min="2564" max="2564" width="35.26953125" style="98" bestFit="1" customWidth="1"/>
    <col min="2565" max="2565" width="15.1796875" style="98" customWidth="1"/>
    <col min="2566" max="2566" width="12.453125" style="98" customWidth="1"/>
    <col min="2567" max="2567" width="19.26953125" style="98" customWidth="1"/>
    <col min="2568" max="2568" width="15.7265625" style="98" customWidth="1"/>
    <col min="2569" max="2569" width="12.54296875" style="98" bestFit="1" customWidth="1"/>
    <col min="2570" max="2570" width="17.81640625" style="98" customWidth="1"/>
    <col min="2571" max="2571" width="12.26953125" style="98" customWidth="1"/>
    <col min="2572" max="2572" width="45" style="98" customWidth="1"/>
    <col min="2573" max="2573" width="15.54296875" style="98" customWidth="1"/>
    <col min="2574" max="2574" width="18.81640625" style="98" customWidth="1"/>
    <col min="2575" max="2575" width="12" style="98" customWidth="1"/>
    <col min="2576" max="2576" width="10.54296875" style="98" customWidth="1"/>
    <col min="2577" max="2577" width="10" style="98" bestFit="1" customWidth="1"/>
    <col min="2578" max="2815" width="9.1796875" style="98"/>
    <col min="2816" max="2816" width="6.54296875" style="98" customWidth="1"/>
    <col min="2817" max="2817" width="28.81640625" style="98" customWidth="1"/>
    <col min="2818" max="2818" width="13" style="98" customWidth="1"/>
    <col min="2819" max="2819" width="28.1796875" style="98" customWidth="1"/>
    <col min="2820" max="2820" width="35.26953125" style="98" bestFit="1" customWidth="1"/>
    <col min="2821" max="2821" width="15.1796875" style="98" customWidth="1"/>
    <col min="2822" max="2822" width="12.453125" style="98" customWidth="1"/>
    <col min="2823" max="2823" width="19.26953125" style="98" customWidth="1"/>
    <col min="2824" max="2824" width="15.7265625" style="98" customWidth="1"/>
    <col min="2825" max="2825" width="12.54296875" style="98" bestFit="1" customWidth="1"/>
    <col min="2826" max="2826" width="17.81640625" style="98" customWidth="1"/>
    <col min="2827" max="2827" width="12.26953125" style="98" customWidth="1"/>
    <col min="2828" max="2828" width="45" style="98" customWidth="1"/>
    <col min="2829" max="2829" width="15.54296875" style="98" customWidth="1"/>
    <col min="2830" max="2830" width="18.81640625" style="98" customWidth="1"/>
    <col min="2831" max="2831" width="12" style="98" customWidth="1"/>
    <col min="2832" max="2832" width="10.54296875" style="98" customWidth="1"/>
    <col min="2833" max="2833" width="10" style="98" bestFit="1" customWidth="1"/>
    <col min="2834" max="3071" width="9.1796875" style="98"/>
    <col min="3072" max="3072" width="6.54296875" style="98" customWidth="1"/>
    <col min="3073" max="3073" width="28.81640625" style="98" customWidth="1"/>
    <col min="3074" max="3074" width="13" style="98" customWidth="1"/>
    <col min="3075" max="3075" width="28.1796875" style="98" customWidth="1"/>
    <col min="3076" max="3076" width="35.26953125" style="98" bestFit="1" customWidth="1"/>
    <col min="3077" max="3077" width="15.1796875" style="98" customWidth="1"/>
    <col min="3078" max="3078" width="12.453125" style="98" customWidth="1"/>
    <col min="3079" max="3079" width="19.26953125" style="98" customWidth="1"/>
    <col min="3080" max="3080" width="15.7265625" style="98" customWidth="1"/>
    <col min="3081" max="3081" width="12.54296875" style="98" bestFit="1" customWidth="1"/>
    <col min="3082" max="3082" width="17.81640625" style="98" customWidth="1"/>
    <col min="3083" max="3083" width="12.26953125" style="98" customWidth="1"/>
    <col min="3084" max="3084" width="45" style="98" customWidth="1"/>
    <col min="3085" max="3085" width="15.54296875" style="98" customWidth="1"/>
    <col min="3086" max="3086" width="18.81640625" style="98" customWidth="1"/>
    <col min="3087" max="3087" width="12" style="98" customWidth="1"/>
    <col min="3088" max="3088" width="10.54296875" style="98" customWidth="1"/>
    <col min="3089" max="3089" width="10" style="98" bestFit="1" customWidth="1"/>
    <col min="3090" max="3327" width="9.1796875" style="98"/>
    <col min="3328" max="3328" width="6.54296875" style="98" customWidth="1"/>
    <col min="3329" max="3329" width="28.81640625" style="98" customWidth="1"/>
    <col min="3330" max="3330" width="13" style="98" customWidth="1"/>
    <col min="3331" max="3331" width="28.1796875" style="98" customWidth="1"/>
    <col min="3332" max="3332" width="35.26953125" style="98" bestFit="1" customWidth="1"/>
    <col min="3333" max="3333" width="15.1796875" style="98" customWidth="1"/>
    <col min="3334" max="3334" width="12.453125" style="98" customWidth="1"/>
    <col min="3335" max="3335" width="19.26953125" style="98" customWidth="1"/>
    <col min="3336" max="3336" width="15.7265625" style="98" customWidth="1"/>
    <col min="3337" max="3337" width="12.54296875" style="98" bestFit="1" customWidth="1"/>
    <col min="3338" max="3338" width="17.81640625" style="98" customWidth="1"/>
    <col min="3339" max="3339" width="12.26953125" style="98" customWidth="1"/>
    <col min="3340" max="3340" width="45" style="98" customWidth="1"/>
    <col min="3341" max="3341" width="15.54296875" style="98" customWidth="1"/>
    <col min="3342" max="3342" width="18.81640625" style="98" customWidth="1"/>
    <col min="3343" max="3343" width="12" style="98" customWidth="1"/>
    <col min="3344" max="3344" width="10.54296875" style="98" customWidth="1"/>
    <col min="3345" max="3345" width="10" style="98" bestFit="1" customWidth="1"/>
    <col min="3346" max="3583" width="9.1796875" style="98"/>
    <col min="3584" max="3584" width="6.54296875" style="98" customWidth="1"/>
    <col min="3585" max="3585" width="28.81640625" style="98" customWidth="1"/>
    <col min="3586" max="3586" width="13" style="98" customWidth="1"/>
    <col min="3587" max="3587" width="28.1796875" style="98" customWidth="1"/>
    <col min="3588" max="3588" width="35.26953125" style="98" bestFit="1" customWidth="1"/>
    <col min="3589" max="3589" width="15.1796875" style="98" customWidth="1"/>
    <col min="3590" max="3590" width="12.453125" style="98" customWidth="1"/>
    <col min="3591" max="3591" width="19.26953125" style="98" customWidth="1"/>
    <col min="3592" max="3592" width="15.7265625" style="98" customWidth="1"/>
    <col min="3593" max="3593" width="12.54296875" style="98" bestFit="1" customWidth="1"/>
    <col min="3594" max="3594" width="17.81640625" style="98" customWidth="1"/>
    <col min="3595" max="3595" width="12.26953125" style="98" customWidth="1"/>
    <col min="3596" max="3596" width="45" style="98" customWidth="1"/>
    <col min="3597" max="3597" width="15.54296875" style="98" customWidth="1"/>
    <col min="3598" max="3598" width="18.81640625" style="98" customWidth="1"/>
    <col min="3599" max="3599" width="12" style="98" customWidth="1"/>
    <col min="3600" max="3600" width="10.54296875" style="98" customWidth="1"/>
    <col min="3601" max="3601" width="10" style="98" bestFit="1" customWidth="1"/>
    <col min="3602" max="3839" width="9.1796875" style="98"/>
    <col min="3840" max="3840" width="6.54296875" style="98" customWidth="1"/>
    <col min="3841" max="3841" width="28.81640625" style="98" customWidth="1"/>
    <col min="3842" max="3842" width="13" style="98" customWidth="1"/>
    <col min="3843" max="3843" width="28.1796875" style="98" customWidth="1"/>
    <col min="3844" max="3844" width="35.26953125" style="98" bestFit="1" customWidth="1"/>
    <col min="3845" max="3845" width="15.1796875" style="98" customWidth="1"/>
    <col min="3846" max="3846" width="12.453125" style="98" customWidth="1"/>
    <col min="3847" max="3847" width="19.26953125" style="98" customWidth="1"/>
    <col min="3848" max="3848" width="15.7265625" style="98" customWidth="1"/>
    <col min="3849" max="3849" width="12.54296875" style="98" bestFit="1" customWidth="1"/>
    <col min="3850" max="3850" width="17.81640625" style="98" customWidth="1"/>
    <col min="3851" max="3851" width="12.26953125" style="98" customWidth="1"/>
    <col min="3852" max="3852" width="45" style="98" customWidth="1"/>
    <col min="3853" max="3853" width="15.54296875" style="98" customWidth="1"/>
    <col min="3854" max="3854" width="18.81640625" style="98" customWidth="1"/>
    <col min="3855" max="3855" width="12" style="98" customWidth="1"/>
    <col min="3856" max="3856" width="10.54296875" style="98" customWidth="1"/>
    <col min="3857" max="3857" width="10" style="98" bestFit="1" customWidth="1"/>
    <col min="3858" max="4095" width="9.1796875" style="98"/>
    <col min="4096" max="4096" width="6.54296875" style="98" customWidth="1"/>
    <col min="4097" max="4097" width="28.81640625" style="98" customWidth="1"/>
    <col min="4098" max="4098" width="13" style="98" customWidth="1"/>
    <col min="4099" max="4099" width="28.1796875" style="98" customWidth="1"/>
    <col min="4100" max="4100" width="35.26953125" style="98" bestFit="1" customWidth="1"/>
    <col min="4101" max="4101" width="15.1796875" style="98" customWidth="1"/>
    <col min="4102" max="4102" width="12.453125" style="98" customWidth="1"/>
    <col min="4103" max="4103" width="19.26953125" style="98" customWidth="1"/>
    <col min="4104" max="4104" width="15.7265625" style="98" customWidth="1"/>
    <col min="4105" max="4105" width="12.54296875" style="98" bestFit="1" customWidth="1"/>
    <col min="4106" max="4106" width="17.81640625" style="98" customWidth="1"/>
    <col min="4107" max="4107" width="12.26953125" style="98" customWidth="1"/>
    <col min="4108" max="4108" width="45" style="98" customWidth="1"/>
    <col min="4109" max="4109" width="15.54296875" style="98" customWidth="1"/>
    <col min="4110" max="4110" width="18.81640625" style="98" customWidth="1"/>
    <col min="4111" max="4111" width="12" style="98" customWidth="1"/>
    <col min="4112" max="4112" width="10.54296875" style="98" customWidth="1"/>
    <col min="4113" max="4113" width="10" style="98" bestFit="1" customWidth="1"/>
    <col min="4114" max="4351" width="9.1796875" style="98"/>
    <col min="4352" max="4352" width="6.54296875" style="98" customWidth="1"/>
    <col min="4353" max="4353" width="28.81640625" style="98" customWidth="1"/>
    <col min="4354" max="4354" width="13" style="98" customWidth="1"/>
    <col min="4355" max="4355" width="28.1796875" style="98" customWidth="1"/>
    <col min="4356" max="4356" width="35.26953125" style="98" bestFit="1" customWidth="1"/>
    <col min="4357" max="4357" width="15.1796875" style="98" customWidth="1"/>
    <col min="4358" max="4358" width="12.453125" style="98" customWidth="1"/>
    <col min="4359" max="4359" width="19.26953125" style="98" customWidth="1"/>
    <col min="4360" max="4360" width="15.7265625" style="98" customWidth="1"/>
    <col min="4361" max="4361" width="12.54296875" style="98" bestFit="1" customWidth="1"/>
    <col min="4362" max="4362" width="17.81640625" style="98" customWidth="1"/>
    <col min="4363" max="4363" width="12.26953125" style="98" customWidth="1"/>
    <col min="4364" max="4364" width="45" style="98" customWidth="1"/>
    <col min="4365" max="4365" width="15.54296875" style="98" customWidth="1"/>
    <col min="4366" max="4366" width="18.81640625" style="98" customWidth="1"/>
    <col min="4367" max="4367" width="12" style="98" customWidth="1"/>
    <col min="4368" max="4368" width="10.54296875" style="98" customWidth="1"/>
    <col min="4369" max="4369" width="10" style="98" bestFit="1" customWidth="1"/>
    <col min="4370" max="4607" width="9.1796875" style="98"/>
    <col min="4608" max="4608" width="6.54296875" style="98" customWidth="1"/>
    <col min="4609" max="4609" width="28.81640625" style="98" customWidth="1"/>
    <col min="4610" max="4610" width="13" style="98" customWidth="1"/>
    <col min="4611" max="4611" width="28.1796875" style="98" customWidth="1"/>
    <col min="4612" max="4612" width="35.26953125" style="98" bestFit="1" customWidth="1"/>
    <col min="4613" max="4613" width="15.1796875" style="98" customWidth="1"/>
    <col min="4614" max="4614" width="12.453125" style="98" customWidth="1"/>
    <col min="4615" max="4615" width="19.26953125" style="98" customWidth="1"/>
    <col min="4616" max="4616" width="15.7265625" style="98" customWidth="1"/>
    <col min="4617" max="4617" width="12.54296875" style="98" bestFit="1" customWidth="1"/>
    <col min="4618" max="4618" width="17.81640625" style="98" customWidth="1"/>
    <col min="4619" max="4619" width="12.26953125" style="98" customWidth="1"/>
    <col min="4620" max="4620" width="45" style="98" customWidth="1"/>
    <col min="4621" max="4621" width="15.54296875" style="98" customWidth="1"/>
    <col min="4622" max="4622" width="18.81640625" style="98" customWidth="1"/>
    <col min="4623" max="4623" width="12" style="98" customWidth="1"/>
    <col min="4624" max="4624" width="10.54296875" style="98" customWidth="1"/>
    <col min="4625" max="4625" width="10" style="98" bestFit="1" customWidth="1"/>
    <col min="4626" max="4863" width="9.1796875" style="98"/>
    <col min="4864" max="4864" width="6.54296875" style="98" customWidth="1"/>
    <col min="4865" max="4865" width="28.81640625" style="98" customWidth="1"/>
    <col min="4866" max="4866" width="13" style="98" customWidth="1"/>
    <col min="4867" max="4867" width="28.1796875" style="98" customWidth="1"/>
    <col min="4868" max="4868" width="35.26953125" style="98" bestFit="1" customWidth="1"/>
    <col min="4869" max="4869" width="15.1796875" style="98" customWidth="1"/>
    <col min="4870" max="4870" width="12.453125" style="98" customWidth="1"/>
    <col min="4871" max="4871" width="19.26953125" style="98" customWidth="1"/>
    <col min="4872" max="4872" width="15.7265625" style="98" customWidth="1"/>
    <col min="4873" max="4873" width="12.54296875" style="98" bestFit="1" customWidth="1"/>
    <col min="4874" max="4874" width="17.81640625" style="98" customWidth="1"/>
    <col min="4875" max="4875" width="12.26953125" style="98" customWidth="1"/>
    <col min="4876" max="4876" width="45" style="98" customWidth="1"/>
    <col min="4877" max="4877" width="15.54296875" style="98" customWidth="1"/>
    <col min="4878" max="4878" width="18.81640625" style="98" customWidth="1"/>
    <col min="4879" max="4879" width="12" style="98" customWidth="1"/>
    <col min="4880" max="4880" width="10.54296875" style="98" customWidth="1"/>
    <col min="4881" max="4881" width="10" style="98" bestFit="1" customWidth="1"/>
    <col min="4882" max="5119" width="9.1796875" style="98"/>
    <col min="5120" max="5120" width="6.54296875" style="98" customWidth="1"/>
    <col min="5121" max="5121" width="28.81640625" style="98" customWidth="1"/>
    <col min="5122" max="5122" width="13" style="98" customWidth="1"/>
    <col min="5123" max="5123" width="28.1796875" style="98" customWidth="1"/>
    <col min="5124" max="5124" width="35.26953125" style="98" bestFit="1" customWidth="1"/>
    <col min="5125" max="5125" width="15.1796875" style="98" customWidth="1"/>
    <col min="5126" max="5126" width="12.453125" style="98" customWidth="1"/>
    <col min="5127" max="5127" width="19.26953125" style="98" customWidth="1"/>
    <col min="5128" max="5128" width="15.7265625" style="98" customWidth="1"/>
    <col min="5129" max="5129" width="12.54296875" style="98" bestFit="1" customWidth="1"/>
    <col min="5130" max="5130" width="17.81640625" style="98" customWidth="1"/>
    <col min="5131" max="5131" width="12.26953125" style="98" customWidth="1"/>
    <col min="5132" max="5132" width="45" style="98" customWidth="1"/>
    <col min="5133" max="5133" width="15.54296875" style="98" customWidth="1"/>
    <col min="5134" max="5134" width="18.81640625" style="98" customWidth="1"/>
    <col min="5135" max="5135" width="12" style="98" customWidth="1"/>
    <col min="5136" max="5136" width="10.54296875" style="98" customWidth="1"/>
    <col min="5137" max="5137" width="10" style="98" bestFit="1" customWidth="1"/>
    <col min="5138" max="5375" width="9.1796875" style="98"/>
    <col min="5376" max="5376" width="6.54296875" style="98" customWidth="1"/>
    <col min="5377" max="5377" width="28.81640625" style="98" customWidth="1"/>
    <col min="5378" max="5378" width="13" style="98" customWidth="1"/>
    <col min="5379" max="5379" width="28.1796875" style="98" customWidth="1"/>
    <col min="5380" max="5380" width="35.26953125" style="98" bestFit="1" customWidth="1"/>
    <col min="5381" max="5381" width="15.1796875" style="98" customWidth="1"/>
    <col min="5382" max="5382" width="12.453125" style="98" customWidth="1"/>
    <col min="5383" max="5383" width="19.26953125" style="98" customWidth="1"/>
    <col min="5384" max="5384" width="15.7265625" style="98" customWidth="1"/>
    <col min="5385" max="5385" width="12.54296875" style="98" bestFit="1" customWidth="1"/>
    <col min="5386" max="5386" width="17.81640625" style="98" customWidth="1"/>
    <col min="5387" max="5387" width="12.26953125" style="98" customWidth="1"/>
    <col min="5388" max="5388" width="45" style="98" customWidth="1"/>
    <col min="5389" max="5389" width="15.54296875" style="98" customWidth="1"/>
    <col min="5390" max="5390" width="18.81640625" style="98" customWidth="1"/>
    <col min="5391" max="5391" width="12" style="98" customWidth="1"/>
    <col min="5392" max="5392" width="10.54296875" style="98" customWidth="1"/>
    <col min="5393" max="5393" width="10" style="98" bestFit="1" customWidth="1"/>
    <col min="5394" max="5631" width="9.1796875" style="98"/>
    <col min="5632" max="5632" width="6.54296875" style="98" customWidth="1"/>
    <col min="5633" max="5633" width="28.81640625" style="98" customWidth="1"/>
    <col min="5634" max="5634" width="13" style="98" customWidth="1"/>
    <col min="5635" max="5635" width="28.1796875" style="98" customWidth="1"/>
    <col min="5636" max="5636" width="35.26953125" style="98" bestFit="1" customWidth="1"/>
    <col min="5637" max="5637" width="15.1796875" style="98" customWidth="1"/>
    <col min="5638" max="5638" width="12.453125" style="98" customWidth="1"/>
    <col min="5639" max="5639" width="19.26953125" style="98" customWidth="1"/>
    <col min="5640" max="5640" width="15.7265625" style="98" customWidth="1"/>
    <col min="5641" max="5641" width="12.54296875" style="98" bestFit="1" customWidth="1"/>
    <col min="5642" max="5642" width="17.81640625" style="98" customWidth="1"/>
    <col min="5643" max="5643" width="12.26953125" style="98" customWidth="1"/>
    <col min="5644" max="5644" width="45" style="98" customWidth="1"/>
    <col min="5645" max="5645" width="15.54296875" style="98" customWidth="1"/>
    <col min="5646" max="5646" width="18.81640625" style="98" customWidth="1"/>
    <col min="5647" max="5647" width="12" style="98" customWidth="1"/>
    <col min="5648" max="5648" width="10.54296875" style="98" customWidth="1"/>
    <col min="5649" max="5649" width="10" style="98" bestFit="1" customWidth="1"/>
    <col min="5650" max="5887" width="9.1796875" style="98"/>
    <col min="5888" max="5888" width="6.54296875" style="98" customWidth="1"/>
    <col min="5889" max="5889" width="28.81640625" style="98" customWidth="1"/>
    <col min="5890" max="5890" width="13" style="98" customWidth="1"/>
    <col min="5891" max="5891" width="28.1796875" style="98" customWidth="1"/>
    <col min="5892" max="5892" width="35.26953125" style="98" bestFit="1" customWidth="1"/>
    <col min="5893" max="5893" width="15.1796875" style="98" customWidth="1"/>
    <col min="5894" max="5894" width="12.453125" style="98" customWidth="1"/>
    <col min="5895" max="5895" width="19.26953125" style="98" customWidth="1"/>
    <col min="5896" max="5896" width="15.7265625" style="98" customWidth="1"/>
    <col min="5897" max="5897" width="12.54296875" style="98" bestFit="1" customWidth="1"/>
    <col min="5898" max="5898" width="17.81640625" style="98" customWidth="1"/>
    <col min="5899" max="5899" width="12.26953125" style="98" customWidth="1"/>
    <col min="5900" max="5900" width="45" style="98" customWidth="1"/>
    <col min="5901" max="5901" width="15.54296875" style="98" customWidth="1"/>
    <col min="5902" max="5902" width="18.81640625" style="98" customWidth="1"/>
    <col min="5903" max="5903" width="12" style="98" customWidth="1"/>
    <col min="5904" max="5904" width="10.54296875" style="98" customWidth="1"/>
    <col min="5905" max="5905" width="10" style="98" bestFit="1" customWidth="1"/>
    <col min="5906" max="6143" width="9.1796875" style="98"/>
    <col min="6144" max="6144" width="6.54296875" style="98" customWidth="1"/>
    <col min="6145" max="6145" width="28.81640625" style="98" customWidth="1"/>
    <col min="6146" max="6146" width="13" style="98" customWidth="1"/>
    <col min="6147" max="6147" width="28.1796875" style="98" customWidth="1"/>
    <col min="6148" max="6148" width="35.26953125" style="98" bestFit="1" customWidth="1"/>
    <col min="6149" max="6149" width="15.1796875" style="98" customWidth="1"/>
    <col min="6150" max="6150" width="12.453125" style="98" customWidth="1"/>
    <col min="6151" max="6151" width="19.26953125" style="98" customWidth="1"/>
    <col min="6152" max="6152" width="15.7265625" style="98" customWidth="1"/>
    <col min="6153" max="6153" width="12.54296875" style="98" bestFit="1" customWidth="1"/>
    <col min="6154" max="6154" width="17.81640625" style="98" customWidth="1"/>
    <col min="6155" max="6155" width="12.26953125" style="98" customWidth="1"/>
    <col min="6156" max="6156" width="45" style="98" customWidth="1"/>
    <col min="6157" max="6157" width="15.54296875" style="98" customWidth="1"/>
    <col min="6158" max="6158" width="18.81640625" style="98" customWidth="1"/>
    <col min="6159" max="6159" width="12" style="98" customWidth="1"/>
    <col min="6160" max="6160" width="10.54296875" style="98" customWidth="1"/>
    <col min="6161" max="6161" width="10" style="98" bestFit="1" customWidth="1"/>
    <col min="6162" max="6399" width="9.1796875" style="98"/>
    <col min="6400" max="6400" width="6.54296875" style="98" customWidth="1"/>
    <col min="6401" max="6401" width="28.81640625" style="98" customWidth="1"/>
    <col min="6402" max="6402" width="13" style="98" customWidth="1"/>
    <col min="6403" max="6403" width="28.1796875" style="98" customWidth="1"/>
    <col min="6404" max="6404" width="35.26953125" style="98" bestFit="1" customWidth="1"/>
    <col min="6405" max="6405" width="15.1796875" style="98" customWidth="1"/>
    <col min="6406" max="6406" width="12.453125" style="98" customWidth="1"/>
    <col min="6407" max="6407" width="19.26953125" style="98" customWidth="1"/>
    <col min="6408" max="6408" width="15.7265625" style="98" customWidth="1"/>
    <col min="6409" max="6409" width="12.54296875" style="98" bestFit="1" customWidth="1"/>
    <col min="6410" max="6410" width="17.81640625" style="98" customWidth="1"/>
    <col min="6411" max="6411" width="12.26953125" style="98" customWidth="1"/>
    <col min="6412" max="6412" width="45" style="98" customWidth="1"/>
    <col min="6413" max="6413" width="15.54296875" style="98" customWidth="1"/>
    <col min="6414" max="6414" width="18.81640625" style="98" customWidth="1"/>
    <col min="6415" max="6415" width="12" style="98" customWidth="1"/>
    <col min="6416" max="6416" width="10.54296875" style="98" customWidth="1"/>
    <col min="6417" max="6417" width="10" style="98" bestFit="1" customWidth="1"/>
    <col min="6418" max="6655" width="9.1796875" style="98"/>
    <col min="6656" max="6656" width="6.54296875" style="98" customWidth="1"/>
    <col min="6657" max="6657" width="28.81640625" style="98" customWidth="1"/>
    <col min="6658" max="6658" width="13" style="98" customWidth="1"/>
    <col min="6659" max="6659" width="28.1796875" style="98" customWidth="1"/>
    <col min="6660" max="6660" width="35.26953125" style="98" bestFit="1" customWidth="1"/>
    <col min="6661" max="6661" width="15.1796875" style="98" customWidth="1"/>
    <col min="6662" max="6662" width="12.453125" style="98" customWidth="1"/>
    <col min="6663" max="6663" width="19.26953125" style="98" customWidth="1"/>
    <col min="6664" max="6664" width="15.7265625" style="98" customWidth="1"/>
    <col min="6665" max="6665" width="12.54296875" style="98" bestFit="1" customWidth="1"/>
    <col min="6666" max="6666" width="17.81640625" style="98" customWidth="1"/>
    <col min="6667" max="6667" width="12.26953125" style="98" customWidth="1"/>
    <col min="6668" max="6668" width="45" style="98" customWidth="1"/>
    <col min="6669" max="6669" width="15.54296875" style="98" customWidth="1"/>
    <col min="6670" max="6670" width="18.81640625" style="98" customWidth="1"/>
    <col min="6671" max="6671" width="12" style="98" customWidth="1"/>
    <col min="6672" max="6672" width="10.54296875" style="98" customWidth="1"/>
    <col min="6673" max="6673" width="10" style="98" bestFit="1" customWidth="1"/>
    <col min="6674" max="6911" width="9.1796875" style="98"/>
    <col min="6912" max="6912" width="6.54296875" style="98" customWidth="1"/>
    <col min="6913" max="6913" width="28.81640625" style="98" customWidth="1"/>
    <col min="6914" max="6914" width="13" style="98" customWidth="1"/>
    <col min="6915" max="6915" width="28.1796875" style="98" customWidth="1"/>
    <col min="6916" max="6916" width="35.26953125" style="98" bestFit="1" customWidth="1"/>
    <col min="6917" max="6917" width="15.1796875" style="98" customWidth="1"/>
    <col min="6918" max="6918" width="12.453125" style="98" customWidth="1"/>
    <col min="6919" max="6919" width="19.26953125" style="98" customWidth="1"/>
    <col min="6920" max="6920" width="15.7265625" style="98" customWidth="1"/>
    <col min="6921" max="6921" width="12.54296875" style="98" bestFit="1" customWidth="1"/>
    <col min="6922" max="6922" width="17.81640625" style="98" customWidth="1"/>
    <col min="6923" max="6923" width="12.26953125" style="98" customWidth="1"/>
    <col min="6924" max="6924" width="45" style="98" customWidth="1"/>
    <col min="6925" max="6925" width="15.54296875" style="98" customWidth="1"/>
    <col min="6926" max="6926" width="18.81640625" style="98" customWidth="1"/>
    <col min="6927" max="6927" width="12" style="98" customWidth="1"/>
    <col min="6928" max="6928" width="10.54296875" style="98" customWidth="1"/>
    <col min="6929" max="6929" width="10" style="98" bestFit="1" customWidth="1"/>
    <col min="6930" max="7167" width="9.1796875" style="98"/>
    <col min="7168" max="7168" width="6.54296875" style="98" customWidth="1"/>
    <col min="7169" max="7169" width="28.81640625" style="98" customWidth="1"/>
    <col min="7170" max="7170" width="13" style="98" customWidth="1"/>
    <col min="7171" max="7171" width="28.1796875" style="98" customWidth="1"/>
    <col min="7172" max="7172" width="35.26953125" style="98" bestFit="1" customWidth="1"/>
    <col min="7173" max="7173" width="15.1796875" style="98" customWidth="1"/>
    <col min="7174" max="7174" width="12.453125" style="98" customWidth="1"/>
    <col min="7175" max="7175" width="19.26953125" style="98" customWidth="1"/>
    <col min="7176" max="7176" width="15.7265625" style="98" customWidth="1"/>
    <col min="7177" max="7177" width="12.54296875" style="98" bestFit="1" customWidth="1"/>
    <col min="7178" max="7178" width="17.81640625" style="98" customWidth="1"/>
    <col min="7179" max="7179" width="12.26953125" style="98" customWidth="1"/>
    <col min="7180" max="7180" width="45" style="98" customWidth="1"/>
    <col min="7181" max="7181" width="15.54296875" style="98" customWidth="1"/>
    <col min="7182" max="7182" width="18.81640625" style="98" customWidth="1"/>
    <col min="7183" max="7183" width="12" style="98" customWidth="1"/>
    <col min="7184" max="7184" width="10.54296875" style="98" customWidth="1"/>
    <col min="7185" max="7185" width="10" style="98" bestFit="1" customWidth="1"/>
    <col min="7186" max="7423" width="9.1796875" style="98"/>
    <col min="7424" max="7424" width="6.54296875" style="98" customWidth="1"/>
    <col min="7425" max="7425" width="28.81640625" style="98" customWidth="1"/>
    <col min="7426" max="7426" width="13" style="98" customWidth="1"/>
    <col min="7427" max="7427" width="28.1796875" style="98" customWidth="1"/>
    <col min="7428" max="7428" width="35.26953125" style="98" bestFit="1" customWidth="1"/>
    <col min="7429" max="7429" width="15.1796875" style="98" customWidth="1"/>
    <col min="7430" max="7430" width="12.453125" style="98" customWidth="1"/>
    <col min="7431" max="7431" width="19.26953125" style="98" customWidth="1"/>
    <col min="7432" max="7432" width="15.7265625" style="98" customWidth="1"/>
    <col min="7433" max="7433" width="12.54296875" style="98" bestFit="1" customWidth="1"/>
    <col min="7434" max="7434" width="17.81640625" style="98" customWidth="1"/>
    <col min="7435" max="7435" width="12.26953125" style="98" customWidth="1"/>
    <col min="7436" max="7436" width="45" style="98" customWidth="1"/>
    <col min="7437" max="7437" width="15.54296875" style="98" customWidth="1"/>
    <col min="7438" max="7438" width="18.81640625" style="98" customWidth="1"/>
    <col min="7439" max="7439" width="12" style="98" customWidth="1"/>
    <col min="7440" max="7440" width="10.54296875" style="98" customWidth="1"/>
    <col min="7441" max="7441" width="10" style="98" bestFit="1" customWidth="1"/>
    <col min="7442" max="7679" width="9.1796875" style="98"/>
    <col min="7680" max="7680" width="6.54296875" style="98" customWidth="1"/>
    <col min="7681" max="7681" width="28.81640625" style="98" customWidth="1"/>
    <col min="7682" max="7682" width="13" style="98" customWidth="1"/>
    <col min="7683" max="7683" width="28.1796875" style="98" customWidth="1"/>
    <col min="7684" max="7684" width="35.26953125" style="98" bestFit="1" customWidth="1"/>
    <col min="7685" max="7685" width="15.1796875" style="98" customWidth="1"/>
    <col min="7686" max="7686" width="12.453125" style="98" customWidth="1"/>
    <col min="7687" max="7687" width="19.26953125" style="98" customWidth="1"/>
    <col min="7688" max="7688" width="15.7265625" style="98" customWidth="1"/>
    <col min="7689" max="7689" width="12.54296875" style="98" bestFit="1" customWidth="1"/>
    <col min="7690" max="7690" width="17.81640625" style="98" customWidth="1"/>
    <col min="7691" max="7691" width="12.26953125" style="98" customWidth="1"/>
    <col min="7692" max="7692" width="45" style="98" customWidth="1"/>
    <col min="7693" max="7693" width="15.54296875" style="98" customWidth="1"/>
    <col min="7694" max="7694" width="18.81640625" style="98" customWidth="1"/>
    <col min="7695" max="7695" width="12" style="98" customWidth="1"/>
    <col min="7696" max="7696" width="10.54296875" style="98" customWidth="1"/>
    <col min="7697" max="7697" width="10" style="98" bestFit="1" customWidth="1"/>
    <col min="7698" max="7935" width="9.1796875" style="98"/>
    <col min="7936" max="7936" width="6.54296875" style="98" customWidth="1"/>
    <col min="7937" max="7937" width="28.81640625" style="98" customWidth="1"/>
    <col min="7938" max="7938" width="13" style="98" customWidth="1"/>
    <col min="7939" max="7939" width="28.1796875" style="98" customWidth="1"/>
    <col min="7940" max="7940" width="35.26953125" style="98" bestFit="1" customWidth="1"/>
    <col min="7941" max="7941" width="15.1796875" style="98" customWidth="1"/>
    <col min="7942" max="7942" width="12.453125" style="98" customWidth="1"/>
    <col min="7943" max="7943" width="19.26953125" style="98" customWidth="1"/>
    <col min="7944" max="7944" width="15.7265625" style="98" customWidth="1"/>
    <col min="7945" max="7945" width="12.54296875" style="98" bestFit="1" customWidth="1"/>
    <col min="7946" max="7946" width="17.81640625" style="98" customWidth="1"/>
    <col min="7947" max="7947" width="12.26953125" style="98" customWidth="1"/>
    <col min="7948" max="7948" width="45" style="98" customWidth="1"/>
    <col min="7949" max="7949" width="15.54296875" style="98" customWidth="1"/>
    <col min="7950" max="7950" width="18.81640625" style="98" customWidth="1"/>
    <col min="7951" max="7951" width="12" style="98" customWidth="1"/>
    <col min="7952" max="7952" width="10.54296875" style="98" customWidth="1"/>
    <col min="7953" max="7953" width="10" style="98" bestFit="1" customWidth="1"/>
    <col min="7954" max="8191" width="9.1796875" style="98"/>
    <col min="8192" max="8192" width="6.54296875" style="98" customWidth="1"/>
    <col min="8193" max="8193" width="28.81640625" style="98" customWidth="1"/>
    <col min="8194" max="8194" width="13" style="98" customWidth="1"/>
    <col min="8195" max="8195" width="28.1796875" style="98" customWidth="1"/>
    <col min="8196" max="8196" width="35.26953125" style="98" bestFit="1" customWidth="1"/>
    <col min="8197" max="8197" width="15.1796875" style="98" customWidth="1"/>
    <col min="8198" max="8198" width="12.453125" style="98" customWidth="1"/>
    <col min="8199" max="8199" width="19.26953125" style="98" customWidth="1"/>
    <col min="8200" max="8200" width="15.7265625" style="98" customWidth="1"/>
    <col min="8201" max="8201" width="12.54296875" style="98" bestFit="1" customWidth="1"/>
    <col min="8202" max="8202" width="17.81640625" style="98" customWidth="1"/>
    <col min="8203" max="8203" width="12.26953125" style="98" customWidth="1"/>
    <col min="8204" max="8204" width="45" style="98" customWidth="1"/>
    <col min="8205" max="8205" width="15.54296875" style="98" customWidth="1"/>
    <col min="8206" max="8206" width="18.81640625" style="98" customWidth="1"/>
    <col min="8207" max="8207" width="12" style="98" customWidth="1"/>
    <col min="8208" max="8208" width="10.54296875" style="98" customWidth="1"/>
    <col min="8209" max="8209" width="10" style="98" bestFit="1" customWidth="1"/>
    <col min="8210" max="8447" width="9.1796875" style="98"/>
    <col min="8448" max="8448" width="6.54296875" style="98" customWidth="1"/>
    <col min="8449" max="8449" width="28.81640625" style="98" customWidth="1"/>
    <col min="8450" max="8450" width="13" style="98" customWidth="1"/>
    <col min="8451" max="8451" width="28.1796875" style="98" customWidth="1"/>
    <col min="8452" max="8452" width="35.26953125" style="98" bestFit="1" customWidth="1"/>
    <col min="8453" max="8453" width="15.1796875" style="98" customWidth="1"/>
    <col min="8454" max="8454" width="12.453125" style="98" customWidth="1"/>
    <col min="8455" max="8455" width="19.26953125" style="98" customWidth="1"/>
    <col min="8456" max="8456" width="15.7265625" style="98" customWidth="1"/>
    <col min="8457" max="8457" width="12.54296875" style="98" bestFit="1" customWidth="1"/>
    <col min="8458" max="8458" width="17.81640625" style="98" customWidth="1"/>
    <col min="8459" max="8459" width="12.26953125" style="98" customWidth="1"/>
    <col min="8460" max="8460" width="45" style="98" customWidth="1"/>
    <col min="8461" max="8461" width="15.54296875" style="98" customWidth="1"/>
    <col min="8462" max="8462" width="18.81640625" style="98" customWidth="1"/>
    <col min="8463" max="8463" width="12" style="98" customWidth="1"/>
    <col min="8464" max="8464" width="10.54296875" style="98" customWidth="1"/>
    <col min="8465" max="8465" width="10" style="98" bestFit="1" customWidth="1"/>
    <col min="8466" max="8703" width="9.1796875" style="98"/>
    <col min="8704" max="8704" width="6.54296875" style="98" customWidth="1"/>
    <col min="8705" max="8705" width="28.81640625" style="98" customWidth="1"/>
    <col min="8706" max="8706" width="13" style="98" customWidth="1"/>
    <col min="8707" max="8707" width="28.1796875" style="98" customWidth="1"/>
    <col min="8708" max="8708" width="35.26953125" style="98" bestFit="1" customWidth="1"/>
    <col min="8709" max="8709" width="15.1796875" style="98" customWidth="1"/>
    <col min="8710" max="8710" width="12.453125" style="98" customWidth="1"/>
    <col min="8711" max="8711" width="19.26953125" style="98" customWidth="1"/>
    <col min="8712" max="8712" width="15.7265625" style="98" customWidth="1"/>
    <col min="8713" max="8713" width="12.54296875" style="98" bestFit="1" customWidth="1"/>
    <col min="8714" max="8714" width="17.81640625" style="98" customWidth="1"/>
    <col min="8715" max="8715" width="12.26953125" style="98" customWidth="1"/>
    <col min="8716" max="8716" width="45" style="98" customWidth="1"/>
    <col min="8717" max="8717" width="15.54296875" style="98" customWidth="1"/>
    <col min="8718" max="8718" width="18.81640625" style="98" customWidth="1"/>
    <col min="8719" max="8719" width="12" style="98" customWidth="1"/>
    <col min="8720" max="8720" width="10.54296875" style="98" customWidth="1"/>
    <col min="8721" max="8721" width="10" style="98" bestFit="1" customWidth="1"/>
    <col min="8722" max="8959" width="9.1796875" style="98"/>
    <col min="8960" max="8960" width="6.54296875" style="98" customWidth="1"/>
    <col min="8961" max="8961" width="28.81640625" style="98" customWidth="1"/>
    <col min="8962" max="8962" width="13" style="98" customWidth="1"/>
    <col min="8963" max="8963" width="28.1796875" style="98" customWidth="1"/>
    <col min="8964" max="8964" width="35.26953125" style="98" bestFit="1" customWidth="1"/>
    <col min="8965" max="8965" width="15.1796875" style="98" customWidth="1"/>
    <col min="8966" max="8966" width="12.453125" style="98" customWidth="1"/>
    <col min="8967" max="8967" width="19.26953125" style="98" customWidth="1"/>
    <col min="8968" max="8968" width="15.7265625" style="98" customWidth="1"/>
    <col min="8969" max="8969" width="12.54296875" style="98" bestFit="1" customWidth="1"/>
    <col min="8970" max="8970" width="17.81640625" style="98" customWidth="1"/>
    <col min="8971" max="8971" width="12.26953125" style="98" customWidth="1"/>
    <col min="8972" max="8972" width="45" style="98" customWidth="1"/>
    <col min="8973" max="8973" width="15.54296875" style="98" customWidth="1"/>
    <col min="8974" max="8974" width="18.81640625" style="98" customWidth="1"/>
    <col min="8975" max="8975" width="12" style="98" customWidth="1"/>
    <col min="8976" max="8976" width="10.54296875" style="98" customWidth="1"/>
    <col min="8977" max="8977" width="10" style="98" bestFit="1" customWidth="1"/>
    <col min="8978" max="9215" width="9.1796875" style="98"/>
    <col min="9216" max="9216" width="6.54296875" style="98" customWidth="1"/>
    <col min="9217" max="9217" width="28.81640625" style="98" customWidth="1"/>
    <col min="9218" max="9218" width="13" style="98" customWidth="1"/>
    <col min="9219" max="9219" width="28.1796875" style="98" customWidth="1"/>
    <col min="9220" max="9220" width="35.26953125" style="98" bestFit="1" customWidth="1"/>
    <col min="9221" max="9221" width="15.1796875" style="98" customWidth="1"/>
    <col min="9222" max="9222" width="12.453125" style="98" customWidth="1"/>
    <col min="9223" max="9223" width="19.26953125" style="98" customWidth="1"/>
    <col min="9224" max="9224" width="15.7265625" style="98" customWidth="1"/>
    <col min="9225" max="9225" width="12.54296875" style="98" bestFit="1" customWidth="1"/>
    <col min="9226" max="9226" width="17.81640625" style="98" customWidth="1"/>
    <col min="9227" max="9227" width="12.26953125" style="98" customWidth="1"/>
    <col min="9228" max="9228" width="45" style="98" customWidth="1"/>
    <col min="9229" max="9229" width="15.54296875" style="98" customWidth="1"/>
    <col min="9230" max="9230" width="18.81640625" style="98" customWidth="1"/>
    <col min="9231" max="9231" width="12" style="98" customWidth="1"/>
    <col min="9232" max="9232" width="10.54296875" style="98" customWidth="1"/>
    <col min="9233" max="9233" width="10" style="98" bestFit="1" customWidth="1"/>
    <col min="9234" max="9471" width="9.1796875" style="98"/>
    <col min="9472" max="9472" width="6.54296875" style="98" customWidth="1"/>
    <col min="9473" max="9473" width="28.81640625" style="98" customWidth="1"/>
    <col min="9474" max="9474" width="13" style="98" customWidth="1"/>
    <col min="9475" max="9475" width="28.1796875" style="98" customWidth="1"/>
    <col min="9476" max="9476" width="35.26953125" style="98" bestFit="1" customWidth="1"/>
    <col min="9477" max="9477" width="15.1796875" style="98" customWidth="1"/>
    <col min="9478" max="9478" width="12.453125" style="98" customWidth="1"/>
    <col min="9479" max="9479" width="19.26953125" style="98" customWidth="1"/>
    <col min="9480" max="9480" width="15.7265625" style="98" customWidth="1"/>
    <col min="9481" max="9481" width="12.54296875" style="98" bestFit="1" customWidth="1"/>
    <col min="9482" max="9482" width="17.81640625" style="98" customWidth="1"/>
    <col min="9483" max="9483" width="12.26953125" style="98" customWidth="1"/>
    <col min="9484" max="9484" width="45" style="98" customWidth="1"/>
    <col min="9485" max="9485" width="15.54296875" style="98" customWidth="1"/>
    <col min="9486" max="9486" width="18.81640625" style="98" customWidth="1"/>
    <col min="9487" max="9487" width="12" style="98" customWidth="1"/>
    <col min="9488" max="9488" width="10.54296875" style="98" customWidth="1"/>
    <col min="9489" max="9489" width="10" style="98" bestFit="1" customWidth="1"/>
    <col min="9490" max="9727" width="9.1796875" style="98"/>
    <col min="9728" max="9728" width="6.54296875" style="98" customWidth="1"/>
    <col min="9729" max="9729" width="28.81640625" style="98" customWidth="1"/>
    <col min="9730" max="9730" width="13" style="98" customWidth="1"/>
    <col min="9731" max="9731" width="28.1796875" style="98" customWidth="1"/>
    <col min="9732" max="9732" width="35.26953125" style="98" bestFit="1" customWidth="1"/>
    <col min="9733" max="9733" width="15.1796875" style="98" customWidth="1"/>
    <col min="9734" max="9734" width="12.453125" style="98" customWidth="1"/>
    <col min="9735" max="9735" width="19.26953125" style="98" customWidth="1"/>
    <col min="9736" max="9736" width="15.7265625" style="98" customWidth="1"/>
    <col min="9737" max="9737" width="12.54296875" style="98" bestFit="1" customWidth="1"/>
    <col min="9738" max="9738" width="17.81640625" style="98" customWidth="1"/>
    <col min="9739" max="9739" width="12.26953125" style="98" customWidth="1"/>
    <col min="9740" max="9740" width="45" style="98" customWidth="1"/>
    <col min="9741" max="9741" width="15.54296875" style="98" customWidth="1"/>
    <col min="9742" max="9742" width="18.81640625" style="98" customWidth="1"/>
    <col min="9743" max="9743" width="12" style="98" customWidth="1"/>
    <col min="9744" max="9744" width="10.54296875" style="98" customWidth="1"/>
    <col min="9745" max="9745" width="10" style="98" bestFit="1" customWidth="1"/>
    <col min="9746" max="9983" width="9.1796875" style="98"/>
    <col min="9984" max="9984" width="6.54296875" style="98" customWidth="1"/>
    <col min="9985" max="9985" width="28.81640625" style="98" customWidth="1"/>
    <col min="9986" max="9986" width="13" style="98" customWidth="1"/>
    <col min="9987" max="9987" width="28.1796875" style="98" customWidth="1"/>
    <col min="9988" max="9988" width="35.26953125" style="98" bestFit="1" customWidth="1"/>
    <col min="9989" max="9989" width="15.1796875" style="98" customWidth="1"/>
    <col min="9990" max="9990" width="12.453125" style="98" customWidth="1"/>
    <col min="9991" max="9991" width="19.26953125" style="98" customWidth="1"/>
    <col min="9992" max="9992" width="15.7265625" style="98" customWidth="1"/>
    <col min="9993" max="9993" width="12.54296875" style="98" bestFit="1" customWidth="1"/>
    <col min="9994" max="9994" width="17.81640625" style="98" customWidth="1"/>
    <col min="9995" max="9995" width="12.26953125" style="98" customWidth="1"/>
    <col min="9996" max="9996" width="45" style="98" customWidth="1"/>
    <col min="9997" max="9997" width="15.54296875" style="98" customWidth="1"/>
    <col min="9998" max="9998" width="18.81640625" style="98" customWidth="1"/>
    <col min="9999" max="9999" width="12" style="98" customWidth="1"/>
    <col min="10000" max="10000" width="10.54296875" style="98" customWidth="1"/>
    <col min="10001" max="10001" width="10" style="98" bestFit="1" customWidth="1"/>
    <col min="10002" max="10239" width="9.1796875" style="98"/>
    <col min="10240" max="10240" width="6.54296875" style="98" customWidth="1"/>
    <col min="10241" max="10241" width="28.81640625" style="98" customWidth="1"/>
    <col min="10242" max="10242" width="13" style="98" customWidth="1"/>
    <col min="10243" max="10243" width="28.1796875" style="98" customWidth="1"/>
    <col min="10244" max="10244" width="35.26953125" style="98" bestFit="1" customWidth="1"/>
    <col min="10245" max="10245" width="15.1796875" style="98" customWidth="1"/>
    <col min="10246" max="10246" width="12.453125" style="98" customWidth="1"/>
    <col min="10247" max="10247" width="19.26953125" style="98" customWidth="1"/>
    <col min="10248" max="10248" width="15.7265625" style="98" customWidth="1"/>
    <col min="10249" max="10249" width="12.54296875" style="98" bestFit="1" customWidth="1"/>
    <col min="10250" max="10250" width="17.81640625" style="98" customWidth="1"/>
    <col min="10251" max="10251" width="12.26953125" style="98" customWidth="1"/>
    <col min="10252" max="10252" width="45" style="98" customWidth="1"/>
    <col min="10253" max="10253" width="15.54296875" style="98" customWidth="1"/>
    <col min="10254" max="10254" width="18.81640625" style="98" customWidth="1"/>
    <col min="10255" max="10255" width="12" style="98" customWidth="1"/>
    <col min="10256" max="10256" width="10.54296875" style="98" customWidth="1"/>
    <col min="10257" max="10257" width="10" style="98" bestFit="1" customWidth="1"/>
    <col min="10258" max="10495" width="9.1796875" style="98"/>
    <col min="10496" max="10496" width="6.54296875" style="98" customWidth="1"/>
    <col min="10497" max="10497" width="28.81640625" style="98" customWidth="1"/>
    <col min="10498" max="10498" width="13" style="98" customWidth="1"/>
    <col min="10499" max="10499" width="28.1796875" style="98" customWidth="1"/>
    <col min="10500" max="10500" width="35.26953125" style="98" bestFit="1" customWidth="1"/>
    <col min="10501" max="10501" width="15.1796875" style="98" customWidth="1"/>
    <col min="10502" max="10502" width="12.453125" style="98" customWidth="1"/>
    <col min="10503" max="10503" width="19.26953125" style="98" customWidth="1"/>
    <col min="10504" max="10504" width="15.7265625" style="98" customWidth="1"/>
    <col min="10505" max="10505" width="12.54296875" style="98" bestFit="1" customWidth="1"/>
    <col min="10506" max="10506" width="17.81640625" style="98" customWidth="1"/>
    <col min="10507" max="10507" width="12.26953125" style="98" customWidth="1"/>
    <col min="10508" max="10508" width="45" style="98" customWidth="1"/>
    <col min="10509" max="10509" width="15.54296875" style="98" customWidth="1"/>
    <col min="10510" max="10510" width="18.81640625" style="98" customWidth="1"/>
    <col min="10511" max="10511" width="12" style="98" customWidth="1"/>
    <col min="10512" max="10512" width="10.54296875" style="98" customWidth="1"/>
    <col min="10513" max="10513" width="10" style="98" bestFit="1" customWidth="1"/>
    <col min="10514" max="10751" width="9.1796875" style="98"/>
    <col min="10752" max="10752" width="6.54296875" style="98" customWidth="1"/>
    <col min="10753" max="10753" width="28.81640625" style="98" customWidth="1"/>
    <col min="10754" max="10754" width="13" style="98" customWidth="1"/>
    <col min="10755" max="10755" width="28.1796875" style="98" customWidth="1"/>
    <col min="10756" max="10756" width="35.26953125" style="98" bestFit="1" customWidth="1"/>
    <col min="10757" max="10757" width="15.1796875" style="98" customWidth="1"/>
    <col min="10758" max="10758" width="12.453125" style="98" customWidth="1"/>
    <col min="10759" max="10759" width="19.26953125" style="98" customWidth="1"/>
    <col min="10760" max="10760" width="15.7265625" style="98" customWidth="1"/>
    <col min="10761" max="10761" width="12.54296875" style="98" bestFit="1" customWidth="1"/>
    <col min="10762" max="10762" width="17.81640625" style="98" customWidth="1"/>
    <col min="10763" max="10763" width="12.26953125" style="98" customWidth="1"/>
    <col min="10764" max="10764" width="45" style="98" customWidth="1"/>
    <col min="10765" max="10765" width="15.54296875" style="98" customWidth="1"/>
    <col min="10766" max="10766" width="18.81640625" style="98" customWidth="1"/>
    <col min="10767" max="10767" width="12" style="98" customWidth="1"/>
    <col min="10768" max="10768" width="10.54296875" style="98" customWidth="1"/>
    <col min="10769" max="10769" width="10" style="98" bestFit="1" customWidth="1"/>
    <col min="10770" max="11007" width="9.1796875" style="98"/>
    <col min="11008" max="11008" width="6.54296875" style="98" customWidth="1"/>
    <col min="11009" max="11009" width="28.81640625" style="98" customWidth="1"/>
    <col min="11010" max="11010" width="13" style="98" customWidth="1"/>
    <col min="11011" max="11011" width="28.1796875" style="98" customWidth="1"/>
    <col min="11012" max="11012" width="35.26953125" style="98" bestFit="1" customWidth="1"/>
    <col min="11013" max="11013" width="15.1796875" style="98" customWidth="1"/>
    <col min="11014" max="11014" width="12.453125" style="98" customWidth="1"/>
    <col min="11015" max="11015" width="19.26953125" style="98" customWidth="1"/>
    <col min="11016" max="11016" width="15.7265625" style="98" customWidth="1"/>
    <col min="11017" max="11017" width="12.54296875" style="98" bestFit="1" customWidth="1"/>
    <col min="11018" max="11018" width="17.81640625" style="98" customWidth="1"/>
    <col min="11019" max="11019" width="12.26953125" style="98" customWidth="1"/>
    <col min="11020" max="11020" width="45" style="98" customWidth="1"/>
    <col min="11021" max="11021" width="15.54296875" style="98" customWidth="1"/>
    <col min="11022" max="11022" width="18.81640625" style="98" customWidth="1"/>
    <col min="11023" max="11023" width="12" style="98" customWidth="1"/>
    <col min="11024" max="11024" width="10.54296875" style="98" customWidth="1"/>
    <col min="11025" max="11025" width="10" style="98" bestFit="1" customWidth="1"/>
    <col min="11026" max="11263" width="9.1796875" style="98"/>
    <col min="11264" max="11264" width="6.54296875" style="98" customWidth="1"/>
    <col min="11265" max="11265" width="28.81640625" style="98" customWidth="1"/>
    <col min="11266" max="11266" width="13" style="98" customWidth="1"/>
    <col min="11267" max="11267" width="28.1796875" style="98" customWidth="1"/>
    <col min="11268" max="11268" width="35.26953125" style="98" bestFit="1" customWidth="1"/>
    <col min="11269" max="11269" width="15.1796875" style="98" customWidth="1"/>
    <col min="11270" max="11270" width="12.453125" style="98" customWidth="1"/>
    <col min="11271" max="11271" width="19.26953125" style="98" customWidth="1"/>
    <col min="11272" max="11272" width="15.7265625" style="98" customWidth="1"/>
    <col min="11273" max="11273" width="12.54296875" style="98" bestFit="1" customWidth="1"/>
    <col min="11274" max="11274" width="17.81640625" style="98" customWidth="1"/>
    <col min="11275" max="11275" width="12.26953125" style="98" customWidth="1"/>
    <col min="11276" max="11276" width="45" style="98" customWidth="1"/>
    <col min="11277" max="11277" width="15.54296875" style="98" customWidth="1"/>
    <col min="11278" max="11278" width="18.81640625" style="98" customWidth="1"/>
    <col min="11279" max="11279" width="12" style="98" customWidth="1"/>
    <col min="11280" max="11280" width="10.54296875" style="98" customWidth="1"/>
    <col min="11281" max="11281" width="10" style="98" bestFit="1" customWidth="1"/>
    <col min="11282" max="11519" width="9.1796875" style="98"/>
    <col min="11520" max="11520" width="6.54296875" style="98" customWidth="1"/>
    <col min="11521" max="11521" width="28.81640625" style="98" customWidth="1"/>
    <col min="11522" max="11522" width="13" style="98" customWidth="1"/>
    <col min="11523" max="11523" width="28.1796875" style="98" customWidth="1"/>
    <col min="11524" max="11524" width="35.26953125" style="98" bestFit="1" customWidth="1"/>
    <col min="11525" max="11525" width="15.1796875" style="98" customWidth="1"/>
    <col min="11526" max="11526" width="12.453125" style="98" customWidth="1"/>
    <col min="11527" max="11527" width="19.26953125" style="98" customWidth="1"/>
    <col min="11528" max="11528" width="15.7265625" style="98" customWidth="1"/>
    <col min="11529" max="11529" width="12.54296875" style="98" bestFit="1" customWidth="1"/>
    <col min="11530" max="11530" width="17.81640625" style="98" customWidth="1"/>
    <col min="11531" max="11531" width="12.26953125" style="98" customWidth="1"/>
    <col min="11532" max="11532" width="45" style="98" customWidth="1"/>
    <col min="11533" max="11533" width="15.54296875" style="98" customWidth="1"/>
    <col min="11534" max="11534" width="18.81640625" style="98" customWidth="1"/>
    <col min="11535" max="11535" width="12" style="98" customWidth="1"/>
    <col min="11536" max="11536" width="10.54296875" style="98" customWidth="1"/>
    <col min="11537" max="11537" width="10" style="98" bestFit="1" customWidth="1"/>
    <col min="11538" max="11775" width="9.1796875" style="98"/>
    <col min="11776" max="11776" width="6.54296875" style="98" customWidth="1"/>
    <col min="11777" max="11777" width="28.81640625" style="98" customWidth="1"/>
    <col min="11778" max="11778" width="13" style="98" customWidth="1"/>
    <col min="11779" max="11779" width="28.1796875" style="98" customWidth="1"/>
    <col min="11780" max="11780" width="35.26953125" style="98" bestFit="1" customWidth="1"/>
    <col min="11781" max="11781" width="15.1796875" style="98" customWidth="1"/>
    <col min="11782" max="11782" width="12.453125" style="98" customWidth="1"/>
    <col min="11783" max="11783" width="19.26953125" style="98" customWidth="1"/>
    <col min="11784" max="11784" width="15.7265625" style="98" customWidth="1"/>
    <col min="11785" max="11785" width="12.54296875" style="98" bestFit="1" customWidth="1"/>
    <col min="11786" max="11786" width="17.81640625" style="98" customWidth="1"/>
    <col min="11787" max="11787" width="12.26953125" style="98" customWidth="1"/>
    <col min="11788" max="11788" width="45" style="98" customWidth="1"/>
    <col min="11789" max="11789" width="15.54296875" style="98" customWidth="1"/>
    <col min="11790" max="11790" width="18.81640625" style="98" customWidth="1"/>
    <col min="11791" max="11791" width="12" style="98" customWidth="1"/>
    <col min="11792" max="11792" width="10.54296875" style="98" customWidth="1"/>
    <col min="11793" max="11793" width="10" style="98" bestFit="1" customWidth="1"/>
    <col min="11794" max="12031" width="9.1796875" style="98"/>
    <col min="12032" max="12032" width="6.54296875" style="98" customWidth="1"/>
    <col min="12033" max="12033" width="28.81640625" style="98" customWidth="1"/>
    <col min="12034" max="12034" width="13" style="98" customWidth="1"/>
    <col min="12035" max="12035" width="28.1796875" style="98" customWidth="1"/>
    <col min="12036" max="12036" width="35.26953125" style="98" bestFit="1" customWidth="1"/>
    <col min="12037" max="12037" width="15.1796875" style="98" customWidth="1"/>
    <col min="12038" max="12038" width="12.453125" style="98" customWidth="1"/>
    <col min="12039" max="12039" width="19.26953125" style="98" customWidth="1"/>
    <col min="12040" max="12040" width="15.7265625" style="98" customWidth="1"/>
    <col min="12041" max="12041" width="12.54296875" style="98" bestFit="1" customWidth="1"/>
    <col min="12042" max="12042" width="17.81640625" style="98" customWidth="1"/>
    <col min="12043" max="12043" width="12.26953125" style="98" customWidth="1"/>
    <col min="12044" max="12044" width="45" style="98" customWidth="1"/>
    <col min="12045" max="12045" width="15.54296875" style="98" customWidth="1"/>
    <col min="12046" max="12046" width="18.81640625" style="98" customWidth="1"/>
    <col min="12047" max="12047" width="12" style="98" customWidth="1"/>
    <col min="12048" max="12048" width="10.54296875" style="98" customWidth="1"/>
    <col min="12049" max="12049" width="10" style="98" bestFit="1" customWidth="1"/>
    <col min="12050" max="12287" width="9.1796875" style="98"/>
    <col min="12288" max="12288" width="6.54296875" style="98" customWidth="1"/>
    <col min="12289" max="12289" width="28.81640625" style="98" customWidth="1"/>
    <col min="12290" max="12290" width="13" style="98" customWidth="1"/>
    <col min="12291" max="12291" width="28.1796875" style="98" customWidth="1"/>
    <col min="12292" max="12292" width="35.26953125" style="98" bestFit="1" customWidth="1"/>
    <col min="12293" max="12293" width="15.1796875" style="98" customWidth="1"/>
    <col min="12294" max="12294" width="12.453125" style="98" customWidth="1"/>
    <col min="12295" max="12295" width="19.26953125" style="98" customWidth="1"/>
    <col min="12296" max="12296" width="15.7265625" style="98" customWidth="1"/>
    <col min="12297" max="12297" width="12.54296875" style="98" bestFit="1" customWidth="1"/>
    <col min="12298" max="12298" width="17.81640625" style="98" customWidth="1"/>
    <col min="12299" max="12299" width="12.26953125" style="98" customWidth="1"/>
    <col min="12300" max="12300" width="45" style="98" customWidth="1"/>
    <col min="12301" max="12301" width="15.54296875" style="98" customWidth="1"/>
    <col min="12302" max="12302" width="18.81640625" style="98" customWidth="1"/>
    <col min="12303" max="12303" width="12" style="98" customWidth="1"/>
    <col min="12304" max="12304" width="10.54296875" style="98" customWidth="1"/>
    <col min="12305" max="12305" width="10" style="98" bestFit="1" customWidth="1"/>
    <col min="12306" max="12543" width="9.1796875" style="98"/>
    <col min="12544" max="12544" width="6.54296875" style="98" customWidth="1"/>
    <col min="12545" max="12545" width="28.81640625" style="98" customWidth="1"/>
    <col min="12546" max="12546" width="13" style="98" customWidth="1"/>
    <col min="12547" max="12547" width="28.1796875" style="98" customWidth="1"/>
    <col min="12548" max="12548" width="35.26953125" style="98" bestFit="1" customWidth="1"/>
    <col min="12549" max="12549" width="15.1796875" style="98" customWidth="1"/>
    <col min="12550" max="12550" width="12.453125" style="98" customWidth="1"/>
    <col min="12551" max="12551" width="19.26953125" style="98" customWidth="1"/>
    <col min="12552" max="12552" width="15.7265625" style="98" customWidth="1"/>
    <col min="12553" max="12553" width="12.54296875" style="98" bestFit="1" customWidth="1"/>
    <col min="12554" max="12554" width="17.81640625" style="98" customWidth="1"/>
    <col min="12555" max="12555" width="12.26953125" style="98" customWidth="1"/>
    <col min="12556" max="12556" width="45" style="98" customWidth="1"/>
    <col min="12557" max="12557" width="15.54296875" style="98" customWidth="1"/>
    <col min="12558" max="12558" width="18.81640625" style="98" customWidth="1"/>
    <col min="12559" max="12559" width="12" style="98" customWidth="1"/>
    <col min="12560" max="12560" width="10.54296875" style="98" customWidth="1"/>
    <col min="12561" max="12561" width="10" style="98" bestFit="1" customWidth="1"/>
    <col min="12562" max="12799" width="9.1796875" style="98"/>
    <col min="12800" max="12800" width="6.54296875" style="98" customWidth="1"/>
    <col min="12801" max="12801" width="28.81640625" style="98" customWidth="1"/>
    <col min="12802" max="12802" width="13" style="98" customWidth="1"/>
    <col min="12803" max="12803" width="28.1796875" style="98" customWidth="1"/>
    <col min="12804" max="12804" width="35.26953125" style="98" bestFit="1" customWidth="1"/>
    <col min="12805" max="12805" width="15.1796875" style="98" customWidth="1"/>
    <col min="12806" max="12806" width="12.453125" style="98" customWidth="1"/>
    <col min="12807" max="12807" width="19.26953125" style="98" customWidth="1"/>
    <col min="12808" max="12808" width="15.7265625" style="98" customWidth="1"/>
    <col min="12809" max="12809" width="12.54296875" style="98" bestFit="1" customWidth="1"/>
    <col min="12810" max="12810" width="17.81640625" style="98" customWidth="1"/>
    <col min="12811" max="12811" width="12.26953125" style="98" customWidth="1"/>
    <col min="12812" max="12812" width="45" style="98" customWidth="1"/>
    <col min="12813" max="12813" width="15.54296875" style="98" customWidth="1"/>
    <col min="12814" max="12814" width="18.81640625" style="98" customWidth="1"/>
    <col min="12815" max="12815" width="12" style="98" customWidth="1"/>
    <col min="12816" max="12816" width="10.54296875" style="98" customWidth="1"/>
    <col min="12817" max="12817" width="10" style="98" bestFit="1" customWidth="1"/>
    <col min="12818" max="13055" width="9.1796875" style="98"/>
    <col min="13056" max="13056" width="6.54296875" style="98" customWidth="1"/>
    <col min="13057" max="13057" width="28.81640625" style="98" customWidth="1"/>
    <col min="13058" max="13058" width="13" style="98" customWidth="1"/>
    <col min="13059" max="13059" width="28.1796875" style="98" customWidth="1"/>
    <col min="13060" max="13060" width="35.26953125" style="98" bestFit="1" customWidth="1"/>
    <col min="13061" max="13061" width="15.1796875" style="98" customWidth="1"/>
    <col min="13062" max="13062" width="12.453125" style="98" customWidth="1"/>
    <col min="13063" max="13063" width="19.26953125" style="98" customWidth="1"/>
    <col min="13064" max="13064" width="15.7265625" style="98" customWidth="1"/>
    <col min="13065" max="13065" width="12.54296875" style="98" bestFit="1" customWidth="1"/>
    <col min="13066" max="13066" width="17.81640625" style="98" customWidth="1"/>
    <col min="13067" max="13067" width="12.26953125" style="98" customWidth="1"/>
    <col min="13068" max="13068" width="45" style="98" customWidth="1"/>
    <col min="13069" max="13069" width="15.54296875" style="98" customWidth="1"/>
    <col min="13070" max="13070" width="18.81640625" style="98" customWidth="1"/>
    <col min="13071" max="13071" width="12" style="98" customWidth="1"/>
    <col min="13072" max="13072" width="10.54296875" style="98" customWidth="1"/>
    <col min="13073" max="13073" width="10" style="98" bestFit="1" customWidth="1"/>
    <col min="13074" max="13311" width="9.1796875" style="98"/>
    <col min="13312" max="13312" width="6.54296875" style="98" customWidth="1"/>
    <col min="13313" max="13313" width="28.81640625" style="98" customWidth="1"/>
    <col min="13314" max="13314" width="13" style="98" customWidth="1"/>
    <col min="13315" max="13315" width="28.1796875" style="98" customWidth="1"/>
    <col min="13316" max="13316" width="35.26953125" style="98" bestFit="1" customWidth="1"/>
    <col min="13317" max="13317" width="15.1796875" style="98" customWidth="1"/>
    <col min="13318" max="13318" width="12.453125" style="98" customWidth="1"/>
    <col min="13319" max="13319" width="19.26953125" style="98" customWidth="1"/>
    <col min="13320" max="13320" width="15.7265625" style="98" customWidth="1"/>
    <col min="13321" max="13321" width="12.54296875" style="98" bestFit="1" customWidth="1"/>
    <col min="13322" max="13322" width="17.81640625" style="98" customWidth="1"/>
    <col min="13323" max="13323" width="12.26953125" style="98" customWidth="1"/>
    <col min="13324" max="13324" width="45" style="98" customWidth="1"/>
    <col min="13325" max="13325" width="15.54296875" style="98" customWidth="1"/>
    <col min="13326" max="13326" width="18.81640625" style="98" customWidth="1"/>
    <col min="13327" max="13327" width="12" style="98" customWidth="1"/>
    <col min="13328" max="13328" width="10.54296875" style="98" customWidth="1"/>
    <col min="13329" max="13329" width="10" style="98" bestFit="1" customWidth="1"/>
    <col min="13330" max="13567" width="9.1796875" style="98"/>
    <col min="13568" max="13568" width="6.54296875" style="98" customWidth="1"/>
    <col min="13569" max="13569" width="28.81640625" style="98" customWidth="1"/>
    <col min="13570" max="13570" width="13" style="98" customWidth="1"/>
    <col min="13571" max="13571" width="28.1796875" style="98" customWidth="1"/>
    <col min="13572" max="13572" width="35.26953125" style="98" bestFit="1" customWidth="1"/>
    <col min="13573" max="13573" width="15.1796875" style="98" customWidth="1"/>
    <col min="13574" max="13574" width="12.453125" style="98" customWidth="1"/>
    <col min="13575" max="13575" width="19.26953125" style="98" customWidth="1"/>
    <col min="13576" max="13576" width="15.7265625" style="98" customWidth="1"/>
    <col min="13577" max="13577" width="12.54296875" style="98" bestFit="1" customWidth="1"/>
    <col min="13578" max="13578" width="17.81640625" style="98" customWidth="1"/>
    <col min="13579" max="13579" width="12.26953125" style="98" customWidth="1"/>
    <col min="13580" max="13580" width="45" style="98" customWidth="1"/>
    <col min="13581" max="13581" width="15.54296875" style="98" customWidth="1"/>
    <col min="13582" max="13582" width="18.81640625" style="98" customWidth="1"/>
    <col min="13583" max="13583" width="12" style="98" customWidth="1"/>
    <col min="13584" max="13584" width="10.54296875" style="98" customWidth="1"/>
    <col min="13585" max="13585" width="10" style="98" bestFit="1" customWidth="1"/>
    <col min="13586" max="13823" width="9.1796875" style="98"/>
    <col min="13824" max="13824" width="6.54296875" style="98" customWidth="1"/>
    <col min="13825" max="13825" width="28.81640625" style="98" customWidth="1"/>
    <col min="13826" max="13826" width="13" style="98" customWidth="1"/>
    <col min="13827" max="13827" width="28.1796875" style="98" customWidth="1"/>
    <col min="13828" max="13828" width="35.26953125" style="98" bestFit="1" customWidth="1"/>
    <col min="13829" max="13829" width="15.1796875" style="98" customWidth="1"/>
    <col min="13830" max="13830" width="12.453125" style="98" customWidth="1"/>
    <col min="13831" max="13831" width="19.26953125" style="98" customWidth="1"/>
    <col min="13832" max="13832" width="15.7265625" style="98" customWidth="1"/>
    <col min="13833" max="13833" width="12.54296875" style="98" bestFit="1" customWidth="1"/>
    <col min="13834" max="13834" width="17.81640625" style="98" customWidth="1"/>
    <col min="13835" max="13835" width="12.26953125" style="98" customWidth="1"/>
    <col min="13836" max="13836" width="45" style="98" customWidth="1"/>
    <col min="13837" max="13837" width="15.54296875" style="98" customWidth="1"/>
    <col min="13838" max="13838" width="18.81640625" style="98" customWidth="1"/>
    <col min="13839" max="13839" width="12" style="98" customWidth="1"/>
    <col min="13840" max="13840" width="10.54296875" style="98" customWidth="1"/>
    <col min="13841" max="13841" width="10" style="98" bestFit="1" customWidth="1"/>
    <col min="13842" max="14079" width="9.1796875" style="98"/>
    <col min="14080" max="14080" width="6.54296875" style="98" customWidth="1"/>
    <col min="14081" max="14081" width="28.81640625" style="98" customWidth="1"/>
    <col min="14082" max="14082" width="13" style="98" customWidth="1"/>
    <col min="14083" max="14083" width="28.1796875" style="98" customWidth="1"/>
    <col min="14084" max="14084" width="35.26953125" style="98" bestFit="1" customWidth="1"/>
    <col min="14085" max="14085" width="15.1796875" style="98" customWidth="1"/>
    <col min="14086" max="14086" width="12.453125" style="98" customWidth="1"/>
    <col min="14087" max="14087" width="19.26953125" style="98" customWidth="1"/>
    <col min="14088" max="14088" width="15.7265625" style="98" customWidth="1"/>
    <col min="14089" max="14089" width="12.54296875" style="98" bestFit="1" customWidth="1"/>
    <col min="14090" max="14090" width="17.81640625" style="98" customWidth="1"/>
    <col min="14091" max="14091" width="12.26953125" style="98" customWidth="1"/>
    <col min="14092" max="14092" width="45" style="98" customWidth="1"/>
    <col min="14093" max="14093" width="15.54296875" style="98" customWidth="1"/>
    <col min="14094" max="14094" width="18.81640625" style="98" customWidth="1"/>
    <col min="14095" max="14095" width="12" style="98" customWidth="1"/>
    <col min="14096" max="14096" width="10.54296875" style="98" customWidth="1"/>
    <col min="14097" max="14097" width="10" style="98" bestFit="1" customWidth="1"/>
    <col min="14098" max="14335" width="9.1796875" style="98"/>
    <col min="14336" max="14336" width="6.54296875" style="98" customWidth="1"/>
    <col min="14337" max="14337" width="28.81640625" style="98" customWidth="1"/>
    <col min="14338" max="14338" width="13" style="98" customWidth="1"/>
    <col min="14339" max="14339" width="28.1796875" style="98" customWidth="1"/>
    <col min="14340" max="14340" width="35.26953125" style="98" bestFit="1" customWidth="1"/>
    <col min="14341" max="14341" width="15.1796875" style="98" customWidth="1"/>
    <col min="14342" max="14342" width="12.453125" style="98" customWidth="1"/>
    <col min="14343" max="14343" width="19.26953125" style="98" customWidth="1"/>
    <col min="14344" max="14344" width="15.7265625" style="98" customWidth="1"/>
    <col min="14345" max="14345" width="12.54296875" style="98" bestFit="1" customWidth="1"/>
    <col min="14346" max="14346" width="17.81640625" style="98" customWidth="1"/>
    <col min="14347" max="14347" width="12.26953125" style="98" customWidth="1"/>
    <col min="14348" max="14348" width="45" style="98" customWidth="1"/>
    <col min="14349" max="14349" width="15.54296875" style="98" customWidth="1"/>
    <col min="14350" max="14350" width="18.81640625" style="98" customWidth="1"/>
    <col min="14351" max="14351" width="12" style="98" customWidth="1"/>
    <col min="14352" max="14352" width="10.54296875" style="98" customWidth="1"/>
    <col min="14353" max="14353" width="10" style="98" bestFit="1" customWidth="1"/>
    <col min="14354" max="14591" width="9.1796875" style="98"/>
    <col min="14592" max="14592" width="6.54296875" style="98" customWidth="1"/>
    <col min="14593" max="14593" width="28.81640625" style="98" customWidth="1"/>
    <col min="14594" max="14594" width="13" style="98" customWidth="1"/>
    <col min="14595" max="14595" width="28.1796875" style="98" customWidth="1"/>
    <col min="14596" max="14596" width="35.26953125" style="98" bestFit="1" customWidth="1"/>
    <col min="14597" max="14597" width="15.1796875" style="98" customWidth="1"/>
    <col min="14598" max="14598" width="12.453125" style="98" customWidth="1"/>
    <col min="14599" max="14599" width="19.26953125" style="98" customWidth="1"/>
    <col min="14600" max="14600" width="15.7265625" style="98" customWidth="1"/>
    <col min="14601" max="14601" width="12.54296875" style="98" bestFit="1" customWidth="1"/>
    <col min="14602" max="14602" width="17.81640625" style="98" customWidth="1"/>
    <col min="14603" max="14603" width="12.26953125" style="98" customWidth="1"/>
    <col min="14604" max="14604" width="45" style="98" customWidth="1"/>
    <col min="14605" max="14605" width="15.54296875" style="98" customWidth="1"/>
    <col min="14606" max="14606" width="18.81640625" style="98" customWidth="1"/>
    <col min="14607" max="14607" width="12" style="98" customWidth="1"/>
    <col min="14608" max="14608" width="10.54296875" style="98" customWidth="1"/>
    <col min="14609" max="14609" width="10" style="98" bestFit="1" customWidth="1"/>
    <col min="14610" max="14847" width="9.1796875" style="98"/>
    <col min="14848" max="14848" width="6.54296875" style="98" customWidth="1"/>
    <col min="14849" max="14849" width="28.81640625" style="98" customWidth="1"/>
    <col min="14850" max="14850" width="13" style="98" customWidth="1"/>
    <col min="14851" max="14851" width="28.1796875" style="98" customWidth="1"/>
    <col min="14852" max="14852" width="35.26953125" style="98" bestFit="1" customWidth="1"/>
    <col min="14853" max="14853" width="15.1796875" style="98" customWidth="1"/>
    <col min="14854" max="14854" width="12.453125" style="98" customWidth="1"/>
    <col min="14855" max="14855" width="19.26953125" style="98" customWidth="1"/>
    <col min="14856" max="14856" width="15.7265625" style="98" customWidth="1"/>
    <col min="14857" max="14857" width="12.54296875" style="98" bestFit="1" customWidth="1"/>
    <col min="14858" max="14858" width="17.81640625" style="98" customWidth="1"/>
    <col min="14859" max="14859" width="12.26953125" style="98" customWidth="1"/>
    <col min="14860" max="14860" width="45" style="98" customWidth="1"/>
    <col min="14861" max="14861" width="15.54296875" style="98" customWidth="1"/>
    <col min="14862" max="14862" width="18.81640625" style="98" customWidth="1"/>
    <col min="14863" max="14863" width="12" style="98" customWidth="1"/>
    <col min="14864" max="14864" width="10.54296875" style="98" customWidth="1"/>
    <col min="14865" max="14865" width="10" style="98" bestFit="1" customWidth="1"/>
    <col min="14866" max="15103" width="9.1796875" style="98"/>
    <col min="15104" max="15104" width="6.54296875" style="98" customWidth="1"/>
    <col min="15105" max="15105" width="28.81640625" style="98" customWidth="1"/>
    <col min="15106" max="15106" width="13" style="98" customWidth="1"/>
    <col min="15107" max="15107" width="28.1796875" style="98" customWidth="1"/>
    <col min="15108" max="15108" width="35.26953125" style="98" bestFit="1" customWidth="1"/>
    <col min="15109" max="15109" width="15.1796875" style="98" customWidth="1"/>
    <col min="15110" max="15110" width="12.453125" style="98" customWidth="1"/>
    <col min="15111" max="15111" width="19.26953125" style="98" customWidth="1"/>
    <col min="15112" max="15112" width="15.7265625" style="98" customWidth="1"/>
    <col min="15113" max="15113" width="12.54296875" style="98" bestFit="1" customWidth="1"/>
    <col min="15114" max="15114" width="17.81640625" style="98" customWidth="1"/>
    <col min="15115" max="15115" width="12.26953125" style="98" customWidth="1"/>
    <col min="15116" max="15116" width="45" style="98" customWidth="1"/>
    <col min="15117" max="15117" width="15.54296875" style="98" customWidth="1"/>
    <col min="15118" max="15118" width="18.81640625" style="98" customWidth="1"/>
    <col min="15119" max="15119" width="12" style="98" customWidth="1"/>
    <col min="15120" max="15120" width="10.54296875" style="98" customWidth="1"/>
    <col min="15121" max="15121" width="10" style="98" bestFit="1" customWidth="1"/>
    <col min="15122" max="15359" width="9.1796875" style="98"/>
    <col min="15360" max="15360" width="6.54296875" style="98" customWidth="1"/>
    <col min="15361" max="15361" width="28.81640625" style="98" customWidth="1"/>
    <col min="15362" max="15362" width="13" style="98" customWidth="1"/>
    <col min="15363" max="15363" width="28.1796875" style="98" customWidth="1"/>
    <col min="15364" max="15364" width="35.26953125" style="98" bestFit="1" customWidth="1"/>
    <col min="15365" max="15365" width="15.1796875" style="98" customWidth="1"/>
    <col min="15366" max="15366" width="12.453125" style="98" customWidth="1"/>
    <col min="15367" max="15367" width="19.26953125" style="98" customWidth="1"/>
    <col min="15368" max="15368" width="15.7265625" style="98" customWidth="1"/>
    <col min="15369" max="15369" width="12.54296875" style="98" bestFit="1" customWidth="1"/>
    <col min="15370" max="15370" width="17.81640625" style="98" customWidth="1"/>
    <col min="15371" max="15371" width="12.26953125" style="98" customWidth="1"/>
    <col min="15372" max="15372" width="45" style="98" customWidth="1"/>
    <col min="15373" max="15373" width="15.54296875" style="98" customWidth="1"/>
    <col min="15374" max="15374" width="18.81640625" style="98" customWidth="1"/>
    <col min="15375" max="15375" width="12" style="98" customWidth="1"/>
    <col min="15376" max="15376" width="10.54296875" style="98" customWidth="1"/>
    <col min="15377" max="15377" width="10" style="98" bestFit="1" customWidth="1"/>
    <col min="15378" max="15615" width="9.1796875" style="98"/>
    <col min="15616" max="15616" width="6.54296875" style="98" customWidth="1"/>
    <col min="15617" max="15617" width="28.81640625" style="98" customWidth="1"/>
    <col min="15618" max="15618" width="13" style="98" customWidth="1"/>
    <col min="15619" max="15619" width="28.1796875" style="98" customWidth="1"/>
    <col min="15620" max="15620" width="35.26953125" style="98" bestFit="1" customWidth="1"/>
    <col min="15621" max="15621" width="15.1796875" style="98" customWidth="1"/>
    <col min="15622" max="15622" width="12.453125" style="98" customWidth="1"/>
    <col min="15623" max="15623" width="19.26953125" style="98" customWidth="1"/>
    <col min="15624" max="15624" width="15.7265625" style="98" customWidth="1"/>
    <col min="15625" max="15625" width="12.54296875" style="98" bestFit="1" customWidth="1"/>
    <col min="15626" max="15626" width="17.81640625" style="98" customWidth="1"/>
    <col min="15627" max="15627" width="12.26953125" style="98" customWidth="1"/>
    <col min="15628" max="15628" width="45" style="98" customWidth="1"/>
    <col min="15629" max="15629" width="15.54296875" style="98" customWidth="1"/>
    <col min="15630" max="15630" width="18.81640625" style="98" customWidth="1"/>
    <col min="15631" max="15631" width="12" style="98" customWidth="1"/>
    <col min="15632" max="15632" width="10.54296875" style="98" customWidth="1"/>
    <col min="15633" max="15633" width="10" style="98" bestFit="1" customWidth="1"/>
    <col min="15634" max="15871" width="9.1796875" style="98"/>
    <col min="15872" max="15872" width="6.54296875" style="98" customWidth="1"/>
    <col min="15873" max="15873" width="28.81640625" style="98" customWidth="1"/>
    <col min="15874" max="15874" width="13" style="98" customWidth="1"/>
    <col min="15875" max="15875" width="28.1796875" style="98" customWidth="1"/>
    <col min="15876" max="15876" width="35.26953125" style="98" bestFit="1" customWidth="1"/>
    <col min="15877" max="15877" width="15.1796875" style="98" customWidth="1"/>
    <col min="15878" max="15878" width="12.453125" style="98" customWidth="1"/>
    <col min="15879" max="15879" width="19.26953125" style="98" customWidth="1"/>
    <col min="15880" max="15880" width="15.7265625" style="98" customWidth="1"/>
    <col min="15881" max="15881" width="12.54296875" style="98" bestFit="1" customWidth="1"/>
    <col min="15882" max="15882" width="17.81640625" style="98" customWidth="1"/>
    <col min="15883" max="15883" width="12.26953125" style="98" customWidth="1"/>
    <col min="15884" max="15884" width="45" style="98" customWidth="1"/>
    <col min="15885" max="15885" width="15.54296875" style="98" customWidth="1"/>
    <col min="15886" max="15886" width="18.81640625" style="98" customWidth="1"/>
    <col min="15887" max="15887" width="12" style="98" customWidth="1"/>
    <col min="15888" max="15888" width="10.54296875" style="98" customWidth="1"/>
    <col min="15889" max="15889" width="10" style="98" bestFit="1" customWidth="1"/>
    <col min="15890" max="16127" width="9.1796875" style="98"/>
    <col min="16128" max="16128" width="6.54296875" style="98" customWidth="1"/>
    <col min="16129" max="16129" width="28.81640625" style="98" customWidth="1"/>
    <col min="16130" max="16130" width="13" style="98" customWidth="1"/>
    <col min="16131" max="16131" width="28.1796875" style="98" customWidth="1"/>
    <col min="16132" max="16132" width="35.26953125" style="98" bestFit="1" customWidth="1"/>
    <col min="16133" max="16133" width="15.1796875" style="98" customWidth="1"/>
    <col min="16134" max="16134" width="12.453125" style="98" customWidth="1"/>
    <col min="16135" max="16135" width="19.26953125" style="98" customWidth="1"/>
    <col min="16136" max="16136" width="15.7265625" style="98" customWidth="1"/>
    <col min="16137" max="16137" width="12.54296875" style="98" bestFit="1" customWidth="1"/>
    <col min="16138" max="16138" width="17.81640625" style="98" customWidth="1"/>
    <col min="16139" max="16139" width="12.26953125" style="98" customWidth="1"/>
    <col min="16140" max="16140" width="45" style="98" customWidth="1"/>
    <col min="16141" max="16141" width="15.54296875" style="98" customWidth="1"/>
    <col min="16142" max="16142" width="18.81640625" style="98" customWidth="1"/>
    <col min="16143" max="16143" width="12" style="98" customWidth="1"/>
    <col min="16144" max="16144" width="10.54296875" style="98" customWidth="1"/>
    <col min="16145" max="16145" width="10" style="98" bestFit="1" customWidth="1"/>
    <col min="16146" max="16384" width="9.1796875" style="98"/>
  </cols>
  <sheetData>
    <row r="1" spans="1:21" ht="23" x14ac:dyDescent="0.5">
      <c r="O1" s="200"/>
    </row>
    <row r="2" spans="1:21" s="92" customFormat="1" ht="18" x14ac:dyDescent="0.4">
      <c r="A2" s="428" t="s">
        <v>71</v>
      </c>
      <c r="B2" s="428"/>
      <c r="C2" s="428"/>
      <c r="D2" s="428"/>
      <c r="E2" s="428"/>
      <c r="F2" s="428"/>
      <c r="G2" s="428"/>
      <c r="H2" s="428"/>
      <c r="I2" s="428"/>
      <c r="J2" s="428"/>
      <c r="K2" s="428"/>
      <c r="L2" s="428"/>
      <c r="M2" s="172"/>
      <c r="N2" s="172"/>
      <c r="O2" s="172"/>
      <c r="P2" s="172"/>
      <c r="Q2" s="172"/>
    </row>
    <row r="3" spans="1:21" s="92" customFormat="1" ht="18.75" customHeight="1" x14ac:dyDescent="0.4">
      <c r="A3" s="429" t="s">
        <v>291</v>
      </c>
      <c r="B3" s="429"/>
      <c r="C3" s="429"/>
      <c r="D3" s="429"/>
      <c r="E3" s="429"/>
      <c r="F3" s="429"/>
      <c r="G3" s="429"/>
      <c r="H3" s="429"/>
      <c r="I3" s="429"/>
      <c r="J3" s="429"/>
      <c r="K3" s="429"/>
      <c r="L3" s="429"/>
      <c r="M3" s="173"/>
      <c r="N3" s="173" t="s">
        <v>70</v>
      </c>
      <c r="O3" s="173"/>
      <c r="P3" s="173"/>
      <c r="Q3" s="173"/>
    </row>
    <row r="4" spans="1:21" s="175" customFormat="1" ht="23" x14ac:dyDescent="0.5">
      <c r="A4" s="91"/>
      <c r="B4" s="91"/>
      <c r="C4" s="237"/>
      <c r="D4" s="91"/>
      <c r="E4" s="92"/>
      <c r="F4" s="105"/>
      <c r="G4" s="93"/>
      <c r="H4" s="94"/>
      <c r="I4" s="94"/>
      <c r="J4" s="94"/>
      <c r="K4" s="194"/>
      <c r="L4" s="94"/>
      <c r="M4" s="94"/>
      <c r="N4" s="94"/>
      <c r="O4" s="94"/>
      <c r="P4" s="94"/>
      <c r="Q4" s="174"/>
      <c r="R4" s="92"/>
      <c r="S4" s="92"/>
    </row>
    <row r="5" spans="1:21" s="15" customFormat="1" ht="93" x14ac:dyDescent="0.35">
      <c r="A5" s="332" t="s">
        <v>0</v>
      </c>
      <c r="B5" s="356" t="s">
        <v>1</v>
      </c>
      <c r="C5" s="356" t="s">
        <v>2</v>
      </c>
      <c r="D5" s="356" t="s">
        <v>3</v>
      </c>
      <c r="E5" s="356" t="s">
        <v>292</v>
      </c>
      <c r="F5" s="356" t="s">
        <v>569</v>
      </c>
      <c r="G5" s="356" t="s">
        <v>1059</v>
      </c>
      <c r="H5" s="356" t="s">
        <v>1058</v>
      </c>
      <c r="I5" s="356" t="s">
        <v>69</v>
      </c>
      <c r="J5" s="356" t="s">
        <v>59</v>
      </c>
      <c r="K5" s="375" t="s">
        <v>684</v>
      </c>
      <c r="L5" s="356" t="s">
        <v>1060</v>
      </c>
      <c r="M5" s="356" t="s">
        <v>1061</v>
      </c>
      <c r="N5" s="356" t="s">
        <v>1062</v>
      </c>
      <c r="O5" s="356" t="s">
        <v>10</v>
      </c>
      <c r="P5" s="356" t="s">
        <v>67</v>
      </c>
      <c r="Q5" s="356" t="s">
        <v>12</v>
      </c>
      <c r="R5" s="376" t="s">
        <v>13</v>
      </c>
      <c r="S5" s="356" t="s">
        <v>1467</v>
      </c>
      <c r="T5" s="356" t="s">
        <v>1465</v>
      </c>
      <c r="U5" s="356" t="s">
        <v>1466</v>
      </c>
    </row>
    <row r="6" spans="1:21" s="15" customFormat="1" ht="18" x14ac:dyDescent="0.35">
      <c r="A6" s="377">
        <v>1</v>
      </c>
      <c r="B6" s="369">
        <v>2</v>
      </c>
      <c r="C6" s="369">
        <v>3</v>
      </c>
      <c r="D6" s="369">
        <v>4</v>
      </c>
      <c r="E6" s="369">
        <v>5</v>
      </c>
      <c r="F6" s="378">
        <v>6</v>
      </c>
      <c r="G6" s="369">
        <v>7</v>
      </c>
      <c r="H6" s="369">
        <v>8</v>
      </c>
      <c r="I6" s="369">
        <v>9</v>
      </c>
      <c r="J6" s="369">
        <v>10</v>
      </c>
      <c r="K6" s="369">
        <v>11</v>
      </c>
      <c r="L6" s="369">
        <v>12</v>
      </c>
      <c r="M6" s="369">
        <v>13</v>
      </c>
      <c r="N6" s="369">
        <v>14</v>
      </c>
      <c r="O6" s="369">
        <v>15</v>
      </c>
      <c r="P6" s="369">
        <v>16</v>
      </c>
      <c r="Q6" s="369">
        <v>17</v>
      </c>
      <c r="R6" s="379">
        <v>18</v>
      </c>
      <c r="S6" s="307"/>
      <c r="T6" s="307"/>
      <c r="U6" s="307"/>
    </row>
    <row r="7" spans="1:21" s="15" customFormat="1" ht="53.25" customHeight="1" x14ac:dyDescent="0.35">
      <c r="A7" s="183">
        <v>1</v>
      </c>
      <c r="B7" s="183" t="s">
        <v>570</v>
      </c>
      <c r="C7" s="250" t="s">
        <v>294</v>
      </c>
      <c r="D7" s="250" t="s">
        <v>295</v>
      </c>
      <c r="E7" s="250" t="s">
        <v>293</v>
      </c>
      <c r="F7" s="380" t="s">
        <v>47</v>
      </c>
      <c r="G7" s="356"/>
      <c r="H7" s="184">
        <v>13664.09</v>
      </c>
      <c r="I7" s="184">
        <v>13664.09</v>
      </c>
      <c r="J7" s="356"/>
      <c r="K7" s="195">
        <v>0.35</v>
      </c>
      <c r="L7" s="356"/>
      <c r="M7" s="176">
        <v>39650</v>
      </c>
      <c r="N7" s="129" t="s">
        <v>296</v>
      </c>
      <c r="O7" s="356"/>
      <c r="P7" s="356"/>
      <c r="Q7" s="381"/>
      <c r="R7" s="382"/>
      <c r="S7" s="307"/>
      <c r="T7" s="383">
        <v>0.35</v>
      </c>
      <c r="U7" s="307"/>
    </row>
    <row r="8" spans="1:21" s="95" customFormat="1" ht="53.25" customHeight="1" x14ac:dyDescent="0.35">
      <c r="A8" s="183">
        <v>2</v>
      </c>
      <c r="B8" s="183" t="s">
        <v>571</v>
      </c>
      <c r="C8" s="250" t="s">
        <v>298</v>
      </c>
      <c r="D8" s="250" t="s">
        <v>299</v>
      </c>
      <c r="E8" s="250" t="s">
        <v>297</v>
      </c>
      <c r="F8" s="380" t="s">
        <v>47</v>
      </c>
      <c r="G8" s="183"/>
      <c r="H8" s="184">
        <v>23424.17</v>
      </c>
      <c r="I8" s="184">
        <v>23424.17</v>
      </c>
      <c r="J8" s="185"/>
      <c r="K8" s="195">
        <v>0.6</v>
      </c>
      <c r="L8" s="186"/>
      <c r="M8" s="176">
        <v>39650</v>
      </c>
      <c r="N8" s="129" t="s">
        <v>296</v>
      </c>
      <c r="O8" s="183"/>
      <c r="P8" s="187"/>
      <c r="Q8" s="183"/>
      <c r="R8" s="216"/>
      <c r="S8" s="384"/>
      <c r="T8" s="384">
        <v>0.6</v>
      </c>
      <c r="U8" s="384"/>
    </row>
    <row r="9" spans="1:21" s="95" customFormat="1" ht="53.25" customHeight="1" x14ac:dyDescent="0.35">
      <c r="A9" s="183">
        <v>3</v>
      </c>
      <c r="B9" s="183" t="s">
        <v>572</v>
      </c>
      <c r="C9" s="250" t="s">
        <v>301</v>
      </c>
      <c r="D9" s="250" t="s">
        <v>302</v>
      </c>
      <c r="E9" s="250" t="s">
        <v>300</v>
      </c>
      <c r="F9" s="380" t="s">
        <v>47</v>
      </c>
      <c r="G9" s="183"/>
      <c r="H9" s="185">
        <v>1</v>
      </c>
      <c r="I9" s="185">
        <v>1</v>
      </c>
      <c r="J9" s="185"/>
      <c r="K9" s="195">
        <v>0.35</v>
      </c>
      <c r="L9" s="186"/>
      <c r="M9" s="176">
        <v>39650</v>
      </c>
      <c r="N9" s="129" t="s">
        <v>296</v>
      </c>
      <c r="O9" s="183"/>
      <c r="P9" s="184"/>
      <c r="Q9" s="183"/>
      <c r="R9" s="216"/>
      <c r="S9" s="384">
        <v>0.35</v>
      </c>
      <c r="T9" s="384"/>
      <c r="U9" s="384"/>
    </row>
    <row r="10" spans="1:21" s="95" customFormat="1" ht="53.25" customHeight="1" x14ac:dyDescent="0.35">
      <c r="A10" s="183">
        <v>4</v>
      </c>
      <c r="B10" s="183" t="s">
        <v>573</v>
      </c>
      <c r="C10" s="250" t="s">
        <v>304</v>
      </c>
      <c r="D10" s="250" t="s">
        <v>305</v>
      </c>
      <c r="E10" s="250" t="s">
        <v>303</v>
      </c>
      <c r="F10" s="380" t="s">
        <v>47</v>
      </c>
      <c r="G10" s="183"/>
      <c r="H10" s="185">
        <v>1</v>
      </c>
      <c r="I10" s="185">
        <v>1</v>
      </c>
      <c r="J10" s="185"/>
      <c r="K10" s="195">
        <v>0.5</v>
      </c>
      <c r="L10" s="188"/>
      <c r="M10" s="176">
        <v>39650</v>
      </c>
      <c r="N10" s="129" t="s">
        <v>296</v>
      </c>
      <c r="O10" s="183"/>
      <c r="P10" s="184"/>
      <c r="Q10" s="183"/>
      <c r="R10" s="216"/>
      <c r="S10" s="384">
        <v>0.5</v>
      </c>
      <c r="T10" s="384"/>
      <c r="U10" s="384"/>
    </row>
    <row r="11" spans="1:21" s="95" customFormat="1" ht="53.25" customHeight="1" x14ac:dyDescent="0.35">
      <c r="A11" s="183">
        <v>5</v>
      </c>
      <c r="B11" s="183" t="s">
        <v>574</v>
      </c>
      <c r="C11" s="250" t="s">
        <v>307</v>
      </c>
      <c r="D11" s="250" t="s">
        <v>308</v>
      </c>
      <c r="E11" s="250" t="s">
        <v>306</v>
      </c>
      <c r="F11" s="380" t="s">
        <v>47</v>
      </c>
      <c r="G11" s="183"/>
      <c r="H11" s="185">
        <v>1</v>
      </c>
      <c r="I11" s="185">
        <v>1</v>
      </c>
      <c r="J11" s="185"/>
      <c r="K11" s="195">
        <v>1</v>
      </c>
      <c r="L11" s="186"/>
      <c r="M11" s="176">
        <v>39650</v>
      </c>
      <c r="N11" s="129" t="s">
        <v>296</v>
      </c>
      <c r="O11" s="183"/>
      <c r="P11" s="184"/>
      <c r="Q11" s="183"/>
      <c r="R11" s="216"/>
      <c r="S11" s="384">
        <v>1</v>
      </c>
      <c r="T11" s="384"/>
      <c r="U11" s="384"/>
    </row>
    <row r="12" spans="1:21" s="95" customFormat="1" ht="53.25" customHeight="1" x14ac:dyDescent="0.35">
      <c r="A12" s="183">
        <v>6</v>
      </c>
      <c r="B12" s="183" t="s">
        <v>575</v>
      </c>
      <c r="C12" s="250" t="s">
        <v>310</v>
      </c>
      <c r="D12" s="250" t="s">
        <v>311</v>
      </c>
      <c r="E12" s="250" t="s">
        <v>309</v>
      </c>
      <c r="F12" s="380" t="s">
        <v>47</v>
      </c>
      <c r="G12" s="183"/>
      <c r="H12" s="185">
        <v>1</v>
      </c>
      <c r="I12" s="185">
        <v>1</v>
      </c>
      <c r="J12" s="185"/>
      <c r="K12" s="195">
        <v>0.4</v>
      </c>
      <c r="L12" s="186"/>
      <c r="M12" s="176">
        <v>39650</v>
      </c>
      <c r="N12" s="129" t="s">
        <v>296</v>
      </c>
      <c r="O12" s="183"/>
      <c r="P12" s="184"/>
      <c r="Q12" s="183"/>
      <c r="R12" s="216"/>
      <c r="S12" s="384">
        <v>0.4</v>
      </c>
      <c r="T12" s="384"/>
      <c r="U12" s="384"/>
    </row>
    <row r="13" spans="1:21" s="95" customFormat="1" ht="53.25" customHeight="1" x14ac:dyDescent="0.35">
      <c r="A13" s="183">
        <v>7</v>
      </c>
      <c r="B13" s="183" t="s">
        <v>576</v>
      </c>
      <c r="C13" s="250" t="s">
        <v>313</v>
      </c>
      <c r="D13" s="250" t="s">
        <v>314</v>
      </c>
      <c r="E13" s="250" t="s">
        <v>312</v>
      </c>
      <c r="F13" s="380" t="s">
        <v>47</v>
      </c>
      <c r="G13" s="183"/>
      <c r="H13" s="184">
        <v>62464.44</v>
      </c>
      <c r="I13" s="183">
        <v>62464.44</v>
      </c>
      <c r="J13" s="185"/>
      <c r="K13" s="195">
        <v>1.6</v>
      </c>
      <c r="L13" s="186"/>
      <c r="M13" s="176">
        <v>39650</v>
      </c>
      <c r="N13" s="129" t="s">
        <v>296</v>
      </c>
      <c r="O13" s="183"/>
      <c r="P13" s="184"/>
      <c r="Q13" s="183"/>
      <c r="R13" s="216"/>
      <c r="S13" s="384"/>
      <c r="T13" s="384">
        <v>1.6</v>
      </c>
      <c r="U13" s="384"/>
    </row>
    <row r="14" spans="1:21" s="95" customFormat="1" ht="53.25" customHeight="1" x14ac:dyDescent="0.35">
      <c r="A14" s="183">
        <v>8</v>
      </c>
      <c r="B14" s="183" t="s">
        <v>577</v>
      </c>
      <c r="C14" s="250" t="s">
        <v>1228</v>
      </c>
      <c r="D14" s="421" t="s">
        <v>316</v>
      </c>
      <c r="E14" s="250" t="s">
        <v>315</v>
      </c>
      <c r="F14" s="380" t="s">
        <v>47</v>
      </c>
      <c r="G14" s="183"/>
      <c r="H14" s="184">
        <v>27328.19</v>
      </c>
      <c r="I14" s="184">
        <v>27328.19</v>
      </c>
      <c r="J14" s="185"/>
      <c r="K14" s="195"/>
      <c r="L14" s="186"/>
      <c r="M14" s="176">
        <v>39650</v>
      </c>
      <c r="N14" s="129" t="s">
        <v>296</v>
      </c>
      <c r="O14" s="183"/>
      <c r="P14" s="184"/>
      <c r="Q14" s="183"/>
      <c r="R14" s="216"/>
      <c r="S14" s="384"/>
      <c r="T14" s="384"/>
      <c r="U14" s="384"/>
    </row>
    <row r="15" spans="1:21" s="95" customFormat="1" ht="53.25" customHeight="1" x14ac:dyDescent="0.35">
      <c r="A15" s="183"/>
      <c r="B15" s="183"/>
      <c r="C15" s="250" t="s">
        <v>1229</v>
      </c>
      <c r="D15" s="421"/>
      <c r="E15" s="250"/>
      <c r="F15" s="380" t="s">
        <v>47</v>
      </c>
      <c r="G15" s="183"/>
      <c r="H15" s="184"/>
      <c r="I15" s="183"/>
      <c r="J15" s="185"/>
      <c r="K15" s="195">
        <v>0.58899999999999997</v>
      </c>
      <c r="L15" s="186"/>
      <c r="M15" s="176"/>
      <c r="N15" s="129"/>
      <c r="O15" s="183"/>
      <c r="P15" s="184"/>
      <c r="Q15" s="183"/>
      <c r="R15" s="216"/>
      <c r="S15" s="384"/>
      <c r="T15" s="384">
        <v>0.58899999999999997</v>
      </c>
      <c r="U15" s="384"/>
    </row>
    <row r="16" spans="1:21" s="95" customFormat="1" ht="53.25" customHeight="1" x14ac:dyDescent="0.35">
      <c r="A16" s="183"/>
      <c r="B16" s="183"/>
      <c r="C16" s="250" t="s">
        <v>1230</v>
      </c>
      <c r="D16" s="421"/>
      <c r="E16" s="250"/>
      <c r="F16" s="380" t="s">
        <v>47</v>
      </c>
      <c r="G16" s="183"/>
      <c r="H16" s="184"/>
      <c r="I16" s="183"/>
      <c r="J16" s="185"/>
      <c r="K16" s="195"/>
      <c r="L16" s="186"/>
      <c r="M16" s="176"/>
      <c r="N16" s="129"/>
      <c r="O16" s="183"/>
      <c r="P16" s="184"/>
      <c r="Q16" s="183"/>
      <c r="R16" s="216"/>
      <c r="S16" s="384"/>
      <c r="T16" s="384"/>
      <c r="U16" s="384"/>
    </row>
    <row r="17" spans="1:21" s="95" customFormat="1" ht="53.25" customHeight="1" x14ac:dyDescent="0.35">
      <c r="A17" s="183">
        <v>9</v>
      </c>
      <c r="B17" s="183" t="s">
        <v>578</v>
      </c>
      <c r="C17" s="250" t="s">
        <v>1228</v>
      </c>
      <c r="D17" s="421" t="s">
        <v>318</v>
      </c>
      <c r="E17" s="250" t="s">
        <v>317</v>
      </c>
      <c r="F17" s="380" t="s">
        <v>47</v>
      </c>
      <c r="G17" s="183"/>
      <c r="H17" s="184">
        <v>111323.87</v>
      </c>
      <c r="I17" s="184">
        <v>111323.87</v>
      </c>
      <c r="J17" s="185"/>
      <c r="K17" s="195"/>
      <c r="L17" s="186"/>
      <c r="M17" s="176">
        <v>39650</v>
      </c>
      <c r="N17" s="129" t="s">
        <v>296</v>
      </c>
      <c r="O17" s="183"/>
      <c r="P17" s="184"/>
      <c r="Q17" s="183"/>
      <c r="R17" s="216"/>
      <c r="S17" s="384"/>
      <c r="T17" s="384"/>
      <c r="U17" s="384"/>
    </row>
    <row r="18" spans="1:21" s="95" customFormat="1" ht="53.25" customHeight="1" x14ac:dyDescent="0.35">
      <c r="A18" s="183"/>
      <c r="B18" s="183"/>
      <c r="C18" s="250" t="s">
        <v>1263</v>
      </c>
      <c r="D18" s="421"/>
      <c r="E18" s="250"/>
      <c r="F18" s="380" t="s">
        <v>47</v>
      </c>
      <c r="G18" s="183"/>
      <c r="H18" s="184"/>
      <c r="I18" s="183"/>
      <c r="J18" s="185"/>
      <c r="K18" s="195">
        <v>1.601</v>
      </c>
      <c r="L18" s="186"/>
      <c r="M18" s="176"/>
      <c r="N18" s="129"/>
      <c r="O18" s="183"/>
      <c r="P18" s="184"/>
      <c r="Q18" s="183"/>
      <c r="R18" s="216"/>
      <c r="S18" s="384"/>
      <c r="T18" s="384">
        <v>0.27700000000000002</v>
      </c>
      <c r="U18" s="384">
        <v>1.3240000000000001</v>
      </c>
    </row>
    <row r="19" spans="1:21" s="95" customFormat="1" ht="53.25" customHeight="1" x14ac:dyDescent="0.35">
      <c r="A19" s="183"/>
      <c r="B19" s="183" t="s">
        <v>1157</v>
      </c>
      <c r="C19" s="250" t="s">
        <v>1264</v>
      </c>
      <c r="D19" s="421"/>
      <c r="E19" s="250"/>
      <c r="F19" s="380" t="s">
        <v>47</v>
      </c>
      <c r="G19" s="183"/>
      <c r="H19" s="184"/>
      <c r="I19" s="183"/>
      <c r="J19" s="185"/>
      <c r="K19" s="195"/>
      <c r="L19" s="186"/>
      <c r="M19" s="176"/>
      <c r="N19" s="129"/>
      <c r="O19" s="183"/>
      <c r="P19" s="184"/>
      <c r="Q19" s="183"/>
      <c r="R19" s="216"/>
      <c r="S19" s="384"/>
      <c r="T19" s="384"/>
      <c r="U19" s="384"/>
    </row>
    <row r="20" spans="1:21" s="95" customFormat="1" ht="53.25" customHeight="1" x14ac:dyDescent="0.35">
      <c r="A20" s="183">
        <v>10</v>
      </c>
      <c r="B20" s="183" t="s">
        <v>579</v>
      </c>
      <c r="C20" s="250" t="s">
        <v>1225</v>
      </c>
      <c r="D20" s="421" t="s">
        <v>320</v>
      </c>
      <c r="E20" s="250" t="s">
        <v>319</v>
      </c>
      <c r="F20" s="380" t="s">
        <v>47</v>
      </c>
      <c r="G20" s="183"/>
      <c r="H20" s="185">
        <v>46848.33</v>
      </c>
      <c r="I20" s="185">
        <v>46848.33</v>
      </c>
      <c r="J20" s="185"/>
      <c r="K20" s="195"/>
      <c r="L20" s="186"/>
      <c r="M20" s="176">
        <v>39650</v>
      </c>
      <c r="N20" s="129" t="s">
        <v>296</v>
      </c>
      <c r="O20" s="183"/>
      <c r="P20" s="184"/>
      <c r="Q20" s="183"/>
      <c r="R20" s="216"/>
      <c r="S20" s="384"/>
      <c r="T20" s="384"/>
      <c r="U20" s="384"/>
    </row>
    <row r="21" spans="1:21" s="95" customFormat="1" ht="53.25" customHeight="1" x14ac:dyDescent="0.35">
      <c r="A21" s="183"/>
      <c r="B21" s="183"/>
      <c r="C21" s="250" t="s">
        <v>1245</v>
      </c>
      <c r="D21" s="421"/>
      <c r="E21" s="250"/>
      <c r="F21" s="380" t="s">
        <v>47</v>
      </c>
      <c r="G21" s="183"/>
      <c r="H21" s="185"/>
      <c r="I21" s="183"/>
      <c r="J21" s="185"/>
      <c r="K21" s="195">
        <v>1.3420000000000001</v>
      </c>
      <c r="L21" s="186"/>
      <c r="M21" s="176"/>
      <c r="N21" s="129"/>
      <c r="O21" s="183"/>
      <c r="P21" s="184"/>
      <c r="Q21" s="183"/>
      <c r="R21" s="216"/>
      <c r="S21" s="384"/>
      <c r="T21" s="384">
        <v>1.1890000000000001</v>
      </c>
      <c r="U21" s="384">
        <v>0.153</v>
      </c>
    </row>
    <row r="22" spans="1:21" s="95" customFormat="1" ht="53.25" customHeight="1" x14ac:dyDescent="0.35">
      <c r="A22" s="183"/>
      <c r="B22" s="183" t="s">
        <v>1153</v>
      </c>
      <c r="C22" s="250" t="s">
        <v>1246</v>
      </c>
      <c r="D22" s="421"/>
      <c r="E22" s="250"/>
      <c r="F22" s="380" t="s">
        <v>47</v>
      </c>
      <c r="G22" s="183"/>
      <c r="H22" s="185"/>
      <c r="I22" s="183"/>
      <c r="J22" s="185"/>
      <c r="K22" s="195"/>
      <c r="L22" s="186"/>
      <c r="M22" s="176"/>
      <c r="N22" s="129"/>
      <c r="O22" s="183"/>
      <c r="P22" s="184"/>
      <c r="Q22" s="183"/>
      <c r="R22" s="216"/>
      <c r="S22" s="384"/>
      <c r="T22" s="384"/>
      <c r="U22" s="384"/>
    </row>
    <row r="23" spans="1:21" s="95" customFormat="1" ht="53.25" customHeight="1" x14ac:dyDescent="0.35">
      <c r="A23" s="183">
        <v>11</v>
      </c>
      <c r="B23" s="183" t="s">
        <v>580</v>
      </c>
      <c r="C23" s="250" t="s">
        <v>322</v>
      </c>
      <c r="D23" s="250" t="s">
        <v>323</v>
      </c>
      <c r="E23" s="250" t="s">
        <v>321</v>
      </c>
      <c r="F23" s="380" t="s">
        <v>47</v>
      </c>
      <c r="G23" s="183"/>
      <c r="H23" s="184">
        <v>39040.28</v>
      </c>
      <c r="I23" s="184">
        <v>39040.28</v>
      </c>
      <c r="J23" s="185"/>
      <c r="K23" s="195">
        <v>1.5</v>
      </c>
      <c r="L23" s="188"/>
      <c r="M23" s="176">
        <v>39650</v>
      </c>
      <c r="N23" s="129" t="s">
        <v>296</v>
      </c>
      <c r="O23" s="183"/>
      <c r="P23" s="184"/>
      <c r="Q23" s="183"/>
      <c r="R23" s="216"/>
      <c r="S23" s="384">
        <v>0.5</v>
      </c>
      <c r="T23" s="384">
        <v>1</v>
      </c>
      <c r="U23" s="384"/>
    </row>
    <row r="24" spans="1:21" s="95" customFormat="1" ht="53.25" customHeight="1" x14ac:dyDescent="0.35">
      <c r="A24" s="183">
        <v>12</v>
      </c>
      <c r="B24" s="183" t="s">
        <v>581</v>
      </c>
      <c r="C24" s="250" t="s">
        <v>325</v>
      </c>
      <c r="D24" s="250" t="s">
        <v>326</v>
      </c>
      <c r="E24" s="250" t="s">
        <v>324</v>
      </c>
      <c r="F24" s="380" t="s">
        <v>47</v>
      </c>
      <c r="G24" s="183"/>
      <c r="H24" s="184">
        <v>299788.64</v>
      </c>
      <c r="I24" s="184">
        <v>299788.64</v>
      </c>
      <c r="J24" s="185"/>
      <c r="K24" s="195">
        <f>0.65+0.28</f>
        <v>0.93</v>
      </c>
      <c r="L24" s="186"/>
      <c r="M24" s="176">
        <v>39650</v>
      </c>
      <c r="N24" s="129" t="s">
        <v>327</v>
      </c>
      <c r="O24" s="183"/>
      <c r="P24" s="184"/>
      <c r="Q24" s="183"/>
      <c r="R24" s="216"/>
      <c r="S24" s="384"/>
      <c r="T24" s="384">
        <v>0.28000000000000003</v>
      </c>
      <c r="U24" s="384">
        <v>0.65</v>
      </c>
    </row>
    <row r="25" spans="1:21" s="177" customFormat="1" ht="53.25" customHeight="1" x14ac:dyDescent="0.35">
      <c r="A25" s="183">
        <v>13</v>
      </c>
      <c r="B25" s="183" t="s">
        <v>582</v>
      </c>
      <c r="C25" s="250" t="s">
        <v>329</v>
      </c>
      <c r="D25" s="250" t="s">
        <v>330</v>
      </c>
      <c r="E25" s="250" t="s">
        <v>328</v>
      </c>
      <c r="F25" s="380" t="s">
        <v>47</v>
      </c>
      <c r="G25" s="385"/>
      <c r="H25" s="185">
        <v>1</v>
      </c>
      <c r="I25" s="185">
        <v>1</v>
      </c>
      <c r="J25" s="185"/>
      <c r="K25" s="195">
        <v>0.7</v>
      </c>
      <c r="L25" s="186"/>
      <c r="M25" s="176">
        <v>39650</v>
      </c>
      <c r="N25" s="129" t="s">
        <v>296</v>
      </c>
      <c r="O25" s="183"/>
      <c r="P25" s="184"/>
      <c r="Q25" s="183"/>
      <c r="R25" s="216"/>
      <c r="S25" s="384">
        <v>0.7</v>
      </c>
      <c r="T25" s="384"/>
      <c r="U25" s="384"/>
    </row>
    <row r="26" spans="1:21" s="95" customFormat="1" ht="53.25" customHeight="1" x14ac:dyDescent="0.35">
      <c r="A26" s="183">
        <v>14</v>
      </c>
      <c r="B26" s="183" t="s">
        <v>583</v>
      </c>
      <c r="C26" s="250" t="s">
        <v>332</v>
      </c>
      <c r="D26" s="252" t="s">
        <v>333</v>
      </c>
      <c r="E26" s="250" t="s">
        <v>331</v>
      </c>
      <c r="F26" s="380" t="s">
        <v>47</v>
      </c>
      <c r="G26" s="183"/>
      <c r="H26" s="185">
        <v>26357.06</v>
      </c>
      <c r="I26" s="185">
        <v>26357.06</v>
      </c>
      <c r="J26" s="185"/>
      <c r="K26" s="195">
        <f>0.25+0.2</f>
        <v>0.45</v>
      </c>
      <c r="L26" s="188"/>
      <c r="M26" s="176">
        <v>39650</v>
      </c>
      <c r="N26" s="129" t="s">
        <v>296</v>
      </c>
      <c r="O26" s="183"/>
      <c r="P26" s="184"/>
      <c r="Q26" s="183"/>
      <c r="R26" s="216"/>
      <c r="S26" s="384">
        <v>0.2</v>
      </c>
      <c r="T26" s="384"/>
      <c r="U26" s="384">
        <v>0.25</v>
      </c>
    </row>
    <row r="27" spans="1:21" s="95" customFormat="1" ht="53.25" customHeight="1" x14ac:dyDescent="0.35">
      <c r="A27" s="183">
        <v>15</v>
      </c>
      <c r="B27" s="183" t="s">
        <v>584</v>
      </c>
      <c r="C27" s="250" t="s">
        <v>1225</v>
      </c>
      <c r="D27" s="425" t="s">
        <v>335</v>
      </c>
      <c r="E27" s="250" t="s">
        <v>334</v>
      </c>
      <c r="F27" s="380" t="s">
        <v>47</v>
      </c>
      <c r="G27" s="183"/>
      <c r="H27" s="185">
        <v>11712.08</v>
      </c>
      <c r="I27" s="185">
        <v>11712.08</v>
      </c>
      <c r="J27" s="185"/>
      <c r="K27" s="195"/>
      <c r="L27" s="188"/>
      <c r="M27" s="176">
        <v>39650</v>
      </c>
      <c r="N27" s="129" t="s">
        <v>296</v>
      </c>
      <c r="O27" s="183"/>
      <c r="P27" s="184"/>
      <c r="Q27" s="183"/>
      <c r="R27" s="216"/>
      <c r="S27" s="384"/>
      <c r="T27" s="384"/>
      <c r="U27" s="384"/>
    </row>
    <row r="28" spans="1:21" s="95" customFormat="1" ht="53.25" customHeight="1" x14ac:dyDescent="0.35">
      <c r="A28" s="183"/>
      <c r="B28" s="183"/>
      <c r="C28" s="250" t="s">
        <v>1287</v>
      </c>
      <c r="D28" s="426"/>
      <c r="E28" s="250"/>
      <c r="F28" s="380" t="s">
        <v>47</v>
      </c>
      <c r="G28" s="183"/>
      <c r="H28" s="185"/>
      <c r="I28" s="183"/>
      <c r="J28" s="185"/>
      <c r="K28" s="195">
        <v>0.69299999999999995</v>
      </c>
      <c r="L28" s="188"/>
      <c r="M28" s="176"/>
      <c r="N28" s="129"/>
      <c r="O28" s="183"/>
      <c r="P28" s="184"/>
      <c r="Q28" s="183"/>
      <c r="R28" s="216"/>
      <c r="S28" s="384"/>
      <c r="T28" s="384">
        <v>0.64700000000000002</v>
      </c>
      <c r="U28" s="384">
        <v>4.5999999999999999E-2</v>
      </c>
    </row>
    <row r="29" spans="1:21" s="95" customFormat="1" ht="53.25" customHeight="1" x14ac:dyDescent="0.35">
      <c r="A29" s="183"/>
      <c r="B29" s="183"/>
      <c r="C29" s="250" t="s">
        <v>1288</v>
      </c>
      <c r="D29" s="427"/>
      <c r="E29" s="250"/>
      <c r="F29" s="380" t="s">
        <v>47</v>
      </c>
      <c r="G29" s="183"/>
      <c r="H29" s="185"/>
      <c r="I29" s="183"/>
      <c r="J29" s="185"/>
      <c r="K29" s="195"/>
      <c r="L29" s="188"/>
      <c r="M29" s="176"/>
      <c r="N29" s="129"/>
      <c r="O29" s="183"/>
      <c r="P29" s="184"/>
      <c r="Q29" s="183"/>
      <c r="R29" s="216"/>
      <c r="S29" s="384"/>
      <c r="T29" s="384"/>
      <c r="U29" s="384"/>
    </row>
    <row r="30" spans="1:21" s="95" customFormat="1" ht="42" customHeight="1" x14ac:dyDescent="0.35">
      <c r="A30" s="183">
        <v>16</v>
      </c>
      <c r="B30" s="183" t="s">
        <v>585</v>
      </c>
      <c r="C30" s="250" t="s">
        <v>1225</v>
      </c>
      <c r="D30" s="422" t="s">
        <v>1256</v>
      </c>
      <c r="E30" s="250" t="s">
        <v>336</v>
      </c>
      <c r="F30" s="380" t="s">
        <v>47</v>
      </c>
      <c r="G30" s="183"/>
      <c r="H30" s="184">
        <v>193549.55</v>
      </c>
      <c r="I30" s="184">
        <v>193549.55</v>
      </c>
      <c r="J30" s="185"/>
      <c r="K30" s="195"/>
      <c r="L30" s="188"/>
      <c r="M30" s="176">
        <v>39650</v>
      </c>
      <c r="N30" s="129" t="s">
        <v>296</v>
      </c>
      <c r="O30" s="183"/>
      <c r="P30" s="184"/>
      <c r="Q30" s="183"/>
      <c r="R30" s="216"/>
      <c r="S30" s="384"/>
      <c r="T30" s="384"/>
      <c r="U30" s="384"/>
    </row>
    <row r="31" spans="1:21" s="95" customFormat="1" ht="42.75" customHeight="1" x14ac:dyDescent="0.35">
      <c r="A31" s="183"/>
      <c r="B31" s="183"/>
      <c r="C31" s="250" t="s">
        <v>1257</v>
      </c>
      <c r="D31" s="423"/>
      <c r="E31" s="250"/>
      <c r="F31" s="380" t="s">
        <v>47</v>
      </c>
      <c r="G31" s="183"/>
      <c r="H31" s="184"/>
      <c r="I31" s="183"/>
      <c r="J31" s="185"/>
      <c r="K31" s="195">
        <v>1.6639999999999999</v>
      </c>
      <c r="L31" s="188"/>
      <c r="M31" s="176"/>
      <c r="N31" s="129"/>
      <c r="O31" s="183"/>
      <c r="P31" s="184"/>
      <c r="Q31" s="183"/>
      <c r="R31" s="216"/>
      <c r="S31" s="384"/>
      <c r="T31" s="384">
        <v>1.5309999999999999</v>
      </c>
      <c r="U31" s="384">
        <v>0.13300000000000001</v>
      </c>
    </row>
    <row r="32" spans="1:21" s="95" customFormat="1" ht="46.5" customHeight="1" x14ac:dyDescent="0.35">
      <c r="A32" s="183"/>
      <c r="B32" s="183"/>
      <c r="C32" s="250" t="s">
        <v>1675</v>
      </c>
      <c r="D32" s="423"/>
      <c r="E32" s="250"/>
      <c r="F32" s="380" t="s">
        <v>47</v>
      </c>
      <c r="G32" s="183"/>
      <c r="H32" s="184"/>
      <c r="I32" s="183"/>
      <c r="J32" s="185"/>
      <c r="K32" s="195"/>
      <c r="L32" s="188"/>
      <c r="M32" s="176"/>
      <c r="N32" s="129"/>
      <c r="O32" s="183"/>
      <c r="P32" s="184"/>
      <c r="Q32" s="183"/>
      <c r="R32" s="216"/>
      <c r="S32" s="384"/>
      <c r="T32" s="384"/>
      <c r="U32" s="384"/>
    </row>
    <row r="33" spans="1:21" s="95" customFormat="1" ht="27.75" customHeight="1" x14ac:dyDescent="0.35">
      <c r="A33" s="183"/>
      <c r="B33" s="183" t="s">
        <v>1156</v>
      </c>
      <c r="C33" s="250" t="s">
        <v>1787</v>
      </c>
      <c r="D33" s="424"/>
      <c r="E33" s="250"/>
      <c r="F33" s="380" t="s">
        <v>47</v>
      </c>
      <c r="G33" s="183"/>
      <c r="H33" s="184"/>
      <c r="I33" s="183"/>
      <c r="J33" s="185"/>
      <c r="K33" s="195"/>
      <c r="L33" s="188"/>
      <c r="M33" s="176"/>
      <c r="N33" s="129"/>
      <c r="O33" s="183"/>
      <c r="P33" s="184"/>
      <c r="Q33" s="183"/>
      <c r="R33" s="216"/>
      <c r="S33" s="384"/>
      <c r="T33" s="384"/>
      <c r="U33" s="384"/>
    </row>
    <row r="34" spans="1:21" s="95" customFormat="1" ht="53.25" customHeight="1" x14ac:dyDescent="0.35">
      <c r="A34" s="183">
        <v>17</v>
      </c>
      <c r="B34" s="183" t="s">
        <v>586</v>
      </c>
      <c r="C34" s="250" t="s">
        <v>1225</v>
      </c>
      <c r="D34" s="421" t="s">
        <v>338</v>
      </c>
      <c r="E34" s="250" t="s">
        <v>337</v>
      </c>
      <c r="F34" s="380" t="s">
        <v>47</v>
      </c>
      <c r="G34" s="183"/>
      <c r="H34" s="184">
        <v>807177.39</v>
      </c>
      <c r="I34" s="184">
        <v>807177.39</v>
      </c>
      <c r="J34" s="185"/>
      <c r="K34" s="195"/>
      <c r="L34" s="186"/>
      <c r="M34" s="176">
        <v>39650</v>
      </c>
      <c r="N34" s="129" t="s">
        <v>296</v>
      </c>
      <c r="O34" s="183"/>
      <c r="P34" s="184"/>
      <c r="Q34" s="183"/>
      <c r="R34" s="216"/>
      <c r="S34" s="384"/>
      <c r="T34" s="384"/>
      <c r="U34" s="384"/>
    </row>
    <row r="35" spans="1:21" s="95" customFormat="1" ht="53.25" customHeight="1" x14ac:dyDescent="0.35">
      <c r="A35" s="183"/>
      <c r="B35" s="183"/>
      <c r="C35" s="250" t="s">
        <v>1231</v>
      </c>
      <c r="D35" s="421"/>
      <c r="E35" s="250"/>
      <c r="F35" s="380" t="s">
        <v>47</v>
      </c>
      <c r="G35" s="183"/>
      <c r="H35" s="184"/>
      <c r="I35" s="183"/>
      <c r="J35" s="185"/>
      <c r="K35" s="195">
        <v>1.657</v>
      </c>
      <c r="L35" s="186"/>
      <c r="M35" s="176"/>
      <c r="N35" s="129"/>
      <c r="O35" s="183"/>
      <c r="P35" s="184"/>
      <c r="Q35" s="183"/>
      <c r="R35" s="216"/>
      <c r="S35" s="384"/>
      <c r="T35" s="384">
        <v>1.657</v>
      </c>
      <c r="U35" s="384"/>
    </row>
    <row r="36" spans="1:21" s="95" customFormat="1" ht="53.25" customHeight="1" x14ac:dyDescent="0.35">
      <c r="A36" s="183"/>
      <c r="B36" s="183" t="s">
        <v>1155</v>
      </c>
      <c r="C36" s="250" t="s">
        <v>1232</v>
      </c>
      <c r="D36" s="421"/>
      <c r="E36" s="250"/>
      <c r="F36" s="380" t="s">
        <v>47</v>
      </c>
      <c r="G36" s="183"/>
      <c r="H36" s="184"/>
      <c r="I36" s="183"/>
      <c r="J36" s="185"/>
      <c r="K36" s="195"/>
      <c r="L36" s="186"/>
      <c r="M36" s="176"/>
      <c r="N36" s="129"/>
      <c r="O36" s="183"/>
      <c r="P36" s="184"/>
      <c r="Q36" s="183"/>
      <c r="R36" s="216"/>
      <c r="S36" s="384"/>
      <c r="T36" s="384"/>
      <c r="U36" s="384"/>
    </row>
    <row r="37" spans="1:21" s="177" customFormat="1" ht="53.25" customHeight="1" x14ac:dyDescent="0.35">
      <c r="A37" s="183">
        <v>18</v>
      </c>
      <c r="B37" s="183" t="s">
        <v>587</v>
      </c>
      <c r="C37" s="250" t="s">
        <v>301</v>
      </c>
      <c r="D37" s="250" t="s">
        <v>340</v>
      </c>
      <c r="E37" s="250" t="s">
        <v>339</v>
      </c>
      <c r="F37" s="380" t="s">
        <v>47</v>
      </c>
      <c r="G37" s="183"/>
      <c r="H37" s="185">
        <v>1</v>
      </c>
      <c r="I37" s="185">
        <v>1</v>
      </c>
      <c r="J37" s="185"/>
      <c r="K37" s="195">
        <v>0.35</v>
      </c>
      <c r="L37" s="186"/>
      <c r="M37" s="176">
        <v>39650</v>
      </c>
      <c r="N37" s="129" t="s">
        <v>296</v>
      </c>
      <c r="O37" s="183"/>
      <c r="P37" s="184"/>
      <c r="Q37" s="183"/>
      <c r="R37" s="216"/>
      <c r="S37" s="384">
        <v>0.35</v>
      </c>
      <c r="T37" s="384"/>
      <c r="U37" s="384"/>
    </row>
    <row r="38" spans="1:21" s="95" customFormat="1" ht="53.25" customHeight="1" x14ac:dyDescent="0.35">
      <c r="A38" s="183">
        <v>19</v>
      </c>
      <c r="B38" s="183" t="s">
        <v>588</v>
      </c>
      <c r="C38" s="250" t="s">
        <v>342</v>
      </c>
      <c r="D38" s="250" t="s">
        <v>343</v>
      </c>
      <c r="E38" s="250" t="s">
        <v>341</v>
      </c>
      <c r="F38" s="380" t="s">
        <v>47</v>
      </c>
      <c r="G38" s="183"/>
      <c r="H38" s="184">
        <v>33184.239999999998</v>
      </c>
      <c r="I38" s="184">
        <v>33184.239999999998</v>
      </c>
      <c r="J38" s="185"/>
      <c r="K38" s="195">
        <v>0.85</v>
      </c>
      <c r="L38" s="188"/>
      <c r="M38" s="176">
        <v>39650</v>
      </c>
      <c r="N38" s="129" t="s">
        <v>296</v>
      </c>
      <c r="O38" s="183"/>
      <c r="P38" s="184"/>
      <c r="Q38" s="183"/>
      <c r="R38" s="216"/>
      <c r="S38" s="384"/>
      <c r="T38" s="384">
        <v>0.85</v>
      </c>
      <c r="U38" s="384"/>
    </row>
    <row r="39" spans="1:21" s="95" customFormat="1" ht="53.25" customHeight="1" x14ac:dyDescent="0.35">
      <c r="A39" s="183">
        <v>20</v>
      </c>
      <c r="B39" s="183" t="s">
        <v>589</v>
      </c>
      <c r="C39" s="250" t="s">
        <v>345</v>
      </c>
      <c r="D39" s="250" t="s">
        <v>346</v>
      </c>
      <c r="E39" s="250" t="s">
        <v>344</v>
      </c>
      <c r="F39" s="380" t="s">
        <v>47</v>
      </c>
      <c r="G39" s="183"/>
      <c r="H39" s="184">
        <v>58726.9</v>
      </c>
      <c r="I39" s="184">
        <v>58726.9</v>
      </c>
      <c r="J39" s="185"/>
      <c r="K39" s="195">
        <f>1.1+0.85</f>
        <v>1.9500000000000002</v>
      </c>
      <c r="L39" s="186"/>
      <c r="M39" s="176">
        <v>39650</v>
      </c>
      <c r="N39" s="129" t="s">
        <v>296</v>
      </c>
      <c r="O39" s="183"/>
      <c r="P39" s="184"/>
      <c r="Q39" s="183"/>
      <c r="R39" s="216"/>
      <c r="S39" s="384">
        <v>0.85</v>
      </c>
      <c r="T39" s="384">
        <v>1.1000000000000001</v>
      </c>
      <c r="U39" s="384"/>
    </row>
    <row r="40" spans="1:21" s="95" customFormat="1" ht="53.25" customHeight="1" x14ac:dyDescent="0.35">
      <c r="A40" s="183">
        <v>21</v>
      </c>
      <c r="B40" s="183" t="s">
        <v>590</v>
      </c>
      <c r="C40" s="250" t="s">
        <v>1225</v>
      </c>
      <c r="D40" s="430" t="s">
        <v>348</v>
      </c>
      <c r="E40" s="250" t="s">
        <v>347</v>
      </c>
      <c r="F40" s="380" t="s">
        <v>47</v>
      </c>
      <c r="G40" s="183"/>
      <c r="H40" s="185">
        <v>763188.33</v>
      </c>
      <c r="I40" s="185">
        <v>763188.33</v>
      </c>
      <c r="J40" s="185"/>
      <c r="K40" s="195"/>
      <c r="L40" s="186"/>
      <c r="M40" s="176">
        <v>39650</v>
      </c>
      <c r="N40" s="129" t="s">
        <v>296</v>
      </c>
      <c r="O40" s="183"/>
      <c r="P40" s="184"/>
      <c r="Q40" s="183"/>
      <c r="R40" s="216"/>
      <c r="S40" s="384"/>
      <c r="T40" s="384"/>
      <c r="U40" s="384"/>
    </row>
    <row r="41" spans="1:21" s="95" customFormat="1" ht="53.25" customHeight="1" x14ac:dyDescent="0.35">
      <c r="A41" s="183"/>
      <c r="B41" s="183"/>
      <c r="C41" s="250" t="s">
        <v>1237</v>
      </c>
      <c r="D41" s="430"/>
      <c r="E41" s="250"/>
      <c r="F41" s="380" t="s">
        <v>47</v>
      </c>
      <c r="G41" s="183"/>
      <c r="H41" s="185"/>
      <c r="I41" s="183"/>
      <c r="J41" s="185"/>
      <c r="K41" s="195">
        <v>1.611</v>
      </c>
      <c r="L41" s="186"/>
      <c r="M41" s="176"/>
      <c r="N41" s="129"/>
      <c r="O41" s="183"/>
      <c r="P41" s="184"/>
      <c r="Q41" s="183"/>
      <c r="R41" s="216"/>
      <c r="S41" s="384"/>
      <c r="T41" s="384">
        <v>1.4850000000000001</v>
      </c>
      <c r="U41" s="384">
        <v>0.126</v>
      </c>
    </row>
    <row r="42" spans="1:21" s="95" customFormat="1" ht="53.25" customHeight="1" x14ac:dyDescent="0.35">
      <c r="A42" s="183"/>
      <c r="B42" s="183"/>
      <c r="C42" s="250" t="s">
        <v>1238</v>
      </c>
      <c r="D42" s="430"/>
      <c r="E42" s="250"/>
      <c r="F42" s="380" t="s">
        <v>47</v>
      </c>
      <c r="G42" s="183"/>
      <c r="H42" s="185"/>
      <c r="I42" s="183"/>
      <c r="J42" s="185"/>
      <c r="K42" s="195"/>
      <c r="L42" s="186"/>
      <c r="M42" s="176"/>
      <c r="N42" s="129"/>
      <c r="O42" s="183"/>
      <c r="P42" s="184"/>
      <c r="Q42" s="183"/>
      <c r="R42" s="216"/>
      <c r="S42" s="384"/>
      <c r="T42" s="384"/>
      <c r="U42" s="384"/>
    </row>
    <row r="43" spans="1:21" s="95" customFormat="1" ht="53.25" customHeight="1" x14ac:dyDescent="0.35">
      <c r="A43" s="183">
        <v>22</v>
      </c>
      <c r="B43" s="183" t="s">
        <v>591</v>
      </c>
      <c r="C43" s="250" t="s">
        <v>1225</v>
      </c>
      <c r="D43" s="422" t="s">
        <v>350</v>
      </c>
      <c r="E43" s="250" t="s">
        <v>349</v>
      </c>
      <c r="F43" s="380" t="s">
        <v>47</v>
      </c>
      <c r="G43" s="183"/>
      <c r="H43" s="185">
        <v>70272.5</v>
      </c>
      <c r="I43" s="185">
        <v>70272.5</v>
      </c>
      <c r="J43" s="185"/>
      <c r="K43" s="195"/>
      <c r="L43" s="188"/>
      <c r="M43" s="176">
        <v>39650</v>
      </c>
      <c r="N43" s="129" t="s">
        <v>296</v>
      </c>
      <c r="O43" s="183"/>
      <c r="P43" s="184"/>
      <c r="Q43" s="183"/>
      <c r="R43" s="216"/>
      <c r="S43" s="384"/>
      <c r="T43" s="384"/>
      <c r="U43" s="384"/>
    </row>
    <row r="44" spans="1:21" s="95" customFormat="1" ht="53.25" customHeight="1" x14ac:dyDescent="0.35">
      <c r="A44" s="183"/>
      <c r="B44" s="183"/>
      <c r="C44" s="250" t="s">
        <v>1284</v>
      </c>
      <c r="D44" s="423"/>
      <c r="E44" s="250"/>
      <c r="F44" s="380" t="s">
        <v>47</v>
      </c>
      <c r="G44" s="183"/>
      <c r="H44" s="185"/>
      <c r="I44" s="183"/>
      <c r="J44" s="185"/>
      <c r="K44" s="195">
        <v>1.823</v>
      </c>
      <c r="L44" s="188"/>
      <c r="M44" s="176"/>
      <c r="N44" s="129"/>
      <c r="O44" s="183"/>
      <c r="P44" s="184"/>
      <c r="Q44" s="183"/>
      <c r="R44" s="216"/>
      <c r="S44" s="384">
        <v>8.9999999999999993E-3</v>
      </c>
      <c r="T44" s="384">
        <v>1.6870000000000001</v>
      </c>
      <c r="U44" s="384">
        <v>0.127</v>
      </c>
    </row>
    <row r="45" spans="1:21" s="95" customFormat="1" ht="53.25" customHeight="1" x14ac:dyDescent="0.35">
      <c r="A45" s="183"/>
      <c r="B45" s="183"/>
      <c r="C45" s="250" t="s">
        <v>1285</v>
      </c>
      <c r="D45" s="424"/>
      <c r="E45" s="250"/>
      <c r="F45" s="380" t="s">
        <v>47</v>
      </c>
      <c r="G45" s="183"/>
      <c r="H45" s="185"/>
      <c r="I45" s="183"/>
      <c r="J45" s="185"/>
      <c r="K45" s="195"/>
      <c r="L45" s="188"/>
      <c r="M45" s="176"/>
      <c r="N45" s="129"/>
      <c r="O45" s="183"/>
      <c r="P45" s="184"/>
      <c r="Q45" s="183"/>
      <c r="R45" s="216"/>
      <c r="S45" s="384"/>
      <c r="T45" s="384"/>
      <c r="U45" s="384"/>
    </row>
    <row r="46" spans="1:21" s="95" customFormat="1" ht="53.25" customHeight="1" x14ac:dyDescent="0.35">
      <c r="A46" s="183">
        <v>23</v>
      </c>
      <c r="B46" s="183" t="s">
        <v>592</v>
      </c>
      <c r="C46" s="250" t="s">
        <v>352</v>
      </c>
      <c r="D46" s="250" t="s">
        <v>353</v>
      </c>
      <c r="E46" s="250" t="s">
        <v>351</v>
      </c>
      <c r="F46" s="380" t="s">
        <v>47</v>
      </c>
      <c r="G46" s="183"/>
      <c r="H46" s="184">
        <v>7808.06</v>
      </c>
      <c r="I46" s="184">
        <v>7808.06</v>
      </c>
      <c r="J46" s="185"/>
      <c r="K46" s="195">
        <v>0.3</v>
      </c>
      <c r="L46" s="188"/>
      <c r="M46" s="176">
        <v>39650</v>
      </c>
      <c r="N46" s="129" t="s">
        <v>296</v>
      </c>
      <c r="O46" s="183"/>
      <c r="P46" s="184"/>
      <c r="Q46" s="183"/>
      <c r="R46" s="216"/>
      <c r="S46" s="384">
        <v>0.1</v>
      </c>
      <c r="T46" s="384">
        <v>0.2</v>
      </c>
      <c r="U46" s="384"/>
    </row>
    <row r="47" spans="1:21" s="95" customFormat="1" ht="53.25" customHeight="1" x14ac:dyDescent="0.35">
      <c r="A47" s="183">
        <v>24</v>
      </c>
      <c r="B47" s="183" t="s">
        <v>593</v>
      </c>
      <c r="C47" s="250" t="s">
        <v>355</v>
      </c>
      <c r="D47" s="250" t="s">
        <v>356</v>
      </c>
      <c r="E47" s="250" t="s">
        <v>354</v>
      </c>
      <c r="F47" s="380" t="s">
        <v>47</v>
      </c>
      <c r="G47" s="183"/>
      <c r="H47" s="184">
        <v>1</v>
      </c>
      <c r="I47" s="184">
        <v>1</v>
      </c>
      <c r="J47" s="185"/>
      <c r="K47" s="195">
        <v>0.1</v>
      </c>
      <c r="L47" s="186"/>
      <c r="M47" s="176">
        <v>39650</v>
      </c>
      <c r="N47" s="129" t="s">
        <v>296</v>
      </c>
      <c r="O47" s="183"/>
      <c r="P47" s="184"/>
      <c r="Q47" s="183"/>
      <c r="R47" s="216"/>
      <c r="S47" s="384">
        <v>0.1</v>
      </c>
      <c r="T47" s="384"/>
      <c r="U47" s="384"/>
    </row>
    <row r="48" spans="1:21" s="95" customFormat="1" ht="53.25" customHeight="1" x14ac:dyDescent="0.35">
      <c r="A48" s="183">
        <v>25</v>
      </c>
      <c r="B48" s="183" t="s">
        <v>594</v>
      </c>
      <c r="C48" s="250" t="s">
        <v>1225</v>
      </c>
      <c r="D48" s="425" t="s">
        <v>358</v>
      </c>
      <c r="E48" s="183" t="s">
        <v>357</v>
      </c>
      <c r="F48" s="380" t="s">
        <v>47</v>
      </c>
      <c r="G48" s="183"/>
      <c r="H48" s="184">
        <v>28482.99</v>
      </c>
      <c r="I48" s="184">
        <v>28482.99</v>
      </c>
      <c r="J48" s="185"/>
      <c r="K48" s="195"/>
      <c r="L48" s="186"/>
      <c r="M48" s="176">
        <v>39650</v>
      </c>
      <c r="N48" s="129" t="s">
        <v>296</v>
      </c>
      <c r="O48" s="183"/>
      <c r="P48" s="184"/>
      <c r="Q48" s="183"/>
      <c r="R48" s="216"/>
      <c r="S48" s="384"/>
      <c r="T48" s="384"/>
      <c r="U48" s="384"/>
    </row>
    <row r="49" spans="1:21" s="95" customFormat="1" ht="53.25" customHeight="1" x14ac:dyDescent="0.35">
      <c r="A49" s="183"/>
      <c r="B49" s="183"/>
      <c r="C49" s="250" t="s">
        <v>1248</v>
      </c>
      <c r="D49" s="426"/>
      <c r="E49" s="183"/>
      <c r="F49" s="380" t="s">
        <v>47</v>
      </c>
      <c r="G49" s="183"/>
      <c r="H49" s="184"/>
      <c r="I49" s="183"/>
      <c r="J49" s="185"/>
      <c r="K49" s="195">
        <v>1.2729999999999999</v>
      </c>
      <c r="L49" s="186"/>
      <c r="M49" s="176"/>
      <c r="N49" s="129"/>
      <c r="O49" s="183"/>
      <c r="P49" s="184"/>
      <c r="Q49" s="183"/>
      <c r="R49" s="216"/>
      <c r="S49" s="384"/>
      <c r="T49" s="384"/>
      <c r="U49" s="384">
        <v>1.2729999999999999</v>
      </c>
    </row>
    <row r="50" spans="1:21" s="95" customFormat="1" ht="53.25" customHeight="1" x14ac:dyDescent="0.35">
      <c r="A50" s="183"/>
      <c r="B50" s="183" t="s">
        <v>1151</v>
      </c>
      <c r="C50" s="250" t="s">
        <v>1249</v>
      </c>
      <c r="D50" s="426"/>
      <c r="E50" s="183"/>
      <c r="F50" s="380" t="s">
        <v>47</v>
      </c>
      <c r="G50" s="183"/>
      <c r="H50" s="184">
        <v>5145518.8</v>
      </c>
      <c r="I50" s="183"/>
      <c r="J50" s="185"/>
      <c r="K50" s="195"/>
      <c r="L50" s="186"/>
      <c r="M50" s="176"/>
      <c r="N50" s="129"/>
      <c r="O50" s="183"/>
      <c r="P50" s="184"/>
      <c r="Q50" s="183"/>
      <c r="R50" s="216"/>
      <c r="S50" s="384"/>
      <c r="T50" s="384"/>
      <c r="U50" s="384"/>
    </row>
    <row r="51" spans="1:21" s="95" customFormat="1" ht="53.25" customHeight="1" x14ac:dyDescent="0.35">
      <c r="A51" s="183"/>
      <c r="B51" s="183"/>
      <c r="C51" s="250" t="s">
        <v>1351</v>
      </c>
      <c r="D51" s="427"/>
      <c r="E51" s="183"/>
      <c r="F51" s="380"/>
      <c r="G51" s="183"/>
      <c r="H51" s="184"/>
      <c r="I51" s="183"/>
      <c r="J51" s="185"/>
      <c r="K51" s="195"/>
      <c r="L51" s="186"/>
      <c r="M51" s="176"/>
      <c r="N51" s="129"/>
      <c r="O51" s="183"/>
      <c r="P51" s="184"/>
      <c r="Q51" s="183"/>
      <c r="R51" s="216"/>
      <c r="S51" s="384"/>
      <c r="T51" s="384"/>
      <c r="U51" s="384"/>
    </row>
    <row r="52" spans="1:21" s="95" customFormat="1" ht="53.25" customHeight="1" x14ac:dyDescent="0.35">
      <c r="A52" s="183">
        <v>26</v>
      </c>
      <c r="B52" s="183" t="s">
        <v>595</v>
      </c>
      <c r="C52" s="250" t="s">
        <v>360</v>
      </c>
      <c r="D52" s="250" t="s">
        <v>361</v>
      </c>
      <c r="E52" s="250" t="s">
        <v>359</v>
      </c>
      <c r="F52" s="380" t="s">
        <v>47</v>
      </c>
      <c r="G52" s="183"/>
      <c r="H52" s="184">
        <v>87224.320000000007</v>
      </c>
      <c r="I52" s="184">
        <v>87224.320000000007</v>
      </c>
      <c r="J52" s="184"/>
      <c r="K52" s="196">
        <v>1.1000000000000001</v>
      </c>
      <c r="L52" s="186"/>
      <c r="M52" s="176">
        <v>39650</v>
      </c>
      <c r="N52" s="129" t="s">
        <v>296</v>
      </c>
      <c r="O52" s="183"/>
      <c r="P52" s="184"/>
      <c r="Q52" s="183"/>
      <c r="R52" s="216"/>
      <c r="S52" s="384"/>
      <c r="T52" s="384">
        <v>1.1000000000000001</v>
      </c>
      <c r="U52" s="384"/>
    </row>
    <row r="53" spans="1:21" s="95" customFormat="1" ht="53.25" customHeight="1" x14ac:dyDescent="0.35">
      <c r="A53" s="183">
        <v>27</v>
      </c>
      <c r="B53" s="183" t="s">
        <v>596</v>
      </c>
      <c r="C53" s="250" t="s">
        <v>1225</v>
      </c>
      <c r="D53" s="425" t="s">
        <v>363</v>
      </c>
      <c r="E53" s="250" t="s">
        <v>362</v>
      </c>
      <c r="F53" s="380" t="s">
        <v>47</v>
      </c>
      <c r="G53" s="183"/>
      <c r="H53" s="185">
        <v>32824.400000000001</v>
      </c>
      <c r="I53" s="185">
        <v>32824.400000000001</v>
      </c>
      <c r="J53" s="185"/>
      <c r="K53" s="195"/>
      <c r="L53" s="186"/>
      <c r="M53" s="176">
        <v>39650</v>
      </c>
      <c r="N53" s="129" t="s">
        <v>296</v>
      </c>
      <c r="O53" s="183"/>
      <c r="P53" s="184"/>
      <c r="Q53" s="183"/>
      <c r="R53" s="216"/>
      <c r="S53" s="384"/>
      <c r="T53" s="384"/>
      <c r="U53" s="384"/>
    </row>
    <row r="54" spans="1:21" s="95" customFormat="1" ht="53.25" customHeight="1" x14ac:dyDescent="0.35">
      <c r="A54" s="183"/>
      <c r="B54" s="183"/>
      <c r="C54" s="250" t="s">
        <v>1250</v>
      </c>
      <c r="D54" s="426"/>
      <c r="E54" s="250"/>
      <c r="F54" s="380" t="s">
        <v>47</v>
      </c>
      <c r="G54" s="183"/>
      <c r="H54" s="185"/>
      <c r="I54" s="183"/>
      <c r="J54" s="185"/>
      <c r="K54" s="195">
        <v>1.635</v>
      </c>
      <c r="L54" s="186"/>
      <c r="M54" s="176"/>
      <c r="N54" s="129"/>
      <c r="O54" s="183"/>
      <c r="P54" s="184"/>
      <c r="Q54" s="183"/>
      <c r="R54" s="216"/>
      <c r="S54" s="384"/>
      <c r="T54" s="384">
        <v>0.79</v>
      </c>
      <c r="U54" s="384">
        <v>0.84499999999999997</v>
      </c>
    </row>
    <row r="55" spans="1:21" s="95" customFormat="1" ht="53.25" customHeight="1" x14ac:dyDescent="0.35">
      <c r="A55" s="183"/>
      <c r="B55" s="183" t="s">
        <v>1148</v>
      </c>
      <c r="C55" s="250" t="s">
        <v>1251</v>
      </c>
      <c r="D55" s="427"/>
      <c r="E55" s="250"/>
      <c r="F55" s="380" t="s">
        <v>47</v>
      </c>
      <c r="G55" s="183"/>
      <c r="H55" s="185"/>
      <c r="I55" s="183"/>
      <c r="J55" s="185"/>
      <c r="K55" s="195"/>
      <c r="L55" s="186"/>
      <c r="M55" s="176"/>
      <c r="N55" s="129"/>
      <c r="O55" s="183"/>
      <c r="P55" s="184"/>
      <c r="Q55" s="183"/>
      <c r="R55" s="216"/>
      <c r="S55" s="384"/>
      <c r="T55" s="384"/>
      <c r="U55" s="384"/>
    </row>
    <row r="56" spans="1:21" s="95" customFormat="1" ht="53.25" customHeight="1" x14ac:dyDescent="0.35">
      <c r="A56" s="183">
        <v>28</v>
      </c>
      <c r="B56" s="183" t="s">
        <v>597</v>
      </c>
      <c r="C56" s="250" t="s">
        <v>365</v>
      </c>
      <c r="D56" s="250" t="s">
        <v>366</v>
      </c>
      <c r="E56" s="250" t="s">
        <v>364</v>
      </c>
      <c r="F56" s="380" t="s">
        <v>47</v>
      </c>
      <c r="G56" s="183"/>
      <c r="H56" s="185">
        <v>11712.08</v>
      </c>
      <c r="I56" s="185">
        <v>11712.08</v>
      </c>
      <c r="J56" s="185"/>
      <c r="K56" s="195">
        <f>0.3+1.8</f>
        <v>2.1</v>
      </c>
      <c r="L56" s="188"/>
      <c r="M56" s="176">
        <v>39650</v>
      </c>
      <c r="N56" s="129" t="s">
        <v>296</v>
      </c>
      <c r="O56" s="183"/>
      <c r="P56" s="184"/>
      <c r="Q56" s="183"/>
      <c r="R56" s="216"/>
      <c r="S56" s="384">
        <v>1.8</v>
      </c>
      <c r="T56" s="384">
        <v>0.3</v>
      </c>
      <c r="U56" s="384"/>
    </row>
    <row r="57" spans="1:21" s="95" customFormat="1" ht="53.25" customHeight="1" x14ac:dyDescent="0.35">
      <c r="A57" s="183">
        <v>29</v>
      </c>
      <c r="B57" s="183" t="s">
        <v>598</v>
      </c>
      <c r="C57" s="250" t="s">
        <v>368</v>
      </c>
      <c r="D57" s="250" t="s">
        <v>369</v>
      </c>
      <c r="E57" s="250" t="s">
        <v>367</v>
      </c>
      <c r="F57" s="380" t="s">
        <v>47</v>
      </c>
      <c r="G57" s="183"/>
      <c r="H57" s="185">
        <v>51957.61</v>
      </c>
      <c r="I57" s="185">
        <v>51957.61</v>
      </c>
      <c r="J57" s="185"/>
      <c r="K57" s="195">
        <v>1.1000000000000001</v>
      </c>
      <c r="L57" s="188"/>
      <c r="M57" s="176">
        <v>39650</v>
      </c>
      <c r="N57" s="129" t="s">
        <v>296</v>
      </c>
      <c r="O57" s="183"/>
      <c r="P57" s="184"/>
      <c r="Q57" s="183"/>
      <c r="R57" s="216"/>
      <c r="S57" s="384">
        <v>0.3</v>
      </c>
      <c r="T57" s="384">
        <v>0.8</v>
      </c>
      <c r="U57" s="384"/>
    </row>
    <row r="58" spans="1:21" s="95" customFormat="1" ht="53.25" customHeight="1" x14ac:dyDescent="0.35">
      <c r="A58" s="183">
        <v>30</v>
      </c>
      <c r="B58" s="183" t="s">
        <v>599</v>
      </c>
      <c r="C58" s="250" t="s">
        <v>371</v>
      </c>
      <c r="D58" s="250" t="s">
        <v>372</v>
      </c>
      <c r="E58" s="250" t="s">
        <v>370</v>
      </c>
      <c r="F58" s="380" t="s">
        <v>47</v>
      </c>
      <c r="G58" s="183"/>
      <c r="H58" s="184">
        <v>1</v>
      </c>
      <c r="I58" s="184">
        <v>1</v>
      </c>
      <c r="J58" s="185"/>
      <c r="K58" s="195">
        <v>0.25</v>
      </c>
      <c r="L58" s="188"/>
      <c r="M58" s="176">
        <v>39650</v>
      </c>
      <c r="N58" s="129" t="s">
        <v>296</v>
      </c>
      <c r="O58" s="183"/>
      <c r="P58" s="184"/>
      <c r="Q58" s="183"/>
      <c r="R58" s="216"/>
      <c r="S58" s="384">
        <v>0.25</v>
      </c>
      <c r="T58" s="384"/>
      <c r="U58" s="384"/>
    </row>
    <row r="59" spans="1:21" s="95" customFormat="1" ht="53.25" customHeight="1" x14ac:dyDescent="0.35">
      <c r="A59" s="183">
        <v>31</v>
      </c>
      <c r="B59" s="183" t="s">
        <v>600</v>
      </c>
      <c r="C59" s="250" t="s">
        <v>342</v>
      </c>
      <c r="D59" s="250" t="s">
        <v>374</v>
      </c>
      <c r="E59" s="250" t="s">
        <v>373</v>
      </c>
      <c r="F59" s="380" t="s">
        <v>47</v>
      </c>
      <c r="G59" s="183"/>
      <c r="H59" s="184">
        <v>33184.239999999998</v>
      </c>
      <c r="I59" s="184">
        <v>33184.239999999998</v>
      </c>
      <c r="J59" s="185"/>
      <c r="K59" s="195">
        <v>0.85</v>
      </c>
      <c r="L59" s="186"/>
      <c r="M59" s="176">
        <v>39650</v>
      </c>
      <c r="N59" s="129" t="s">
        <v>296</v>
      </c>
      <c r="O59" s="183"/>
      <c r="P59" s="184"/>
      <c r="Q59" s="183"/>
      <c r="R59" s="216"/>
      <c r="S59" s="384"/>
      <c r="T59" s="384">
        <v>0.85</v>
      </c>
      <c r="U59" s="384"/>
    </row>
    <row r="60" spans="1:21" s="95" customFormat="1" ht="53.25" customHeight="1" x14ac:dyDescent="0.35">
      <c r="A60" s="183">
        <v>32</v>
      </c>
      <c r="B60" s="183" t="s">
        <v>601</v>
      </c>
      <c r="C60" s="250" t="s">
        <v>1225</v>
      </c>
      <c r="D60" s="422" t="s">
        <v>376</v>
      </c>
      <c r="E60" s="250" t="s">
        <v>375</v>
      </c>
      <c r="F60" s="380" t="s">
        <v>47</v>
      </c>
      <c r="G60" s="183"/>
      <c r="H60" s="184">
        <v>1233440.58</v>
      </c>
      <c r="I60" s="184">
        <v>1233440.58</v>
      </c>
      <c r="J60" s="185"/>
      <c r="K60" s="195"/>
      <c r="L60" s="186"/>
      <c r="M60" s="176">
        <v>39650</v>
      </c>
      <c r="N60" s="129" t="s">
        <v>296</v>
      </c>
      <c r="O60" s="183"/>
      <c r="P60" s="184"/>
      <c r="Q60" s="183"/>
      <c r="R60" s="216"/>
      <c r="S60" s="384"/>
      <c r="T60" s="384"/>
      <c r="U60" s="384"/>
    </row>
    <row r="61" spans="1:21" s="95" customFormat="1" ht="53.25" customHeight="1" x14ac:dyDescent="0.35">
      <c r="A61" s="183"/>
      <c r="B61" s="183"/>
      <c r="C61" s="250" t="s">
        <v>1261</v>
      </c>
      <c r="D61" s="423"/>
      <c r="E61" s="250"/>
      <c r="F61" s="380" t="s">
        <v>47</v>
      </c>
      <c r="G61" s="183"/>
      <c r="H61" s="184"/>
      <c r="I61" s="183"/>
      <c r="J61" s="185"/>
      <c r="K61" s="195">
        <v>2.1869999999999998</v>
      </c>
      <c r="L61" s="186"/>
      <c r="M61" s="176"/>
      <c r="N61" s="129"/>
      <c r="O61" s="183"/>
      <c r="P61" s="184"/>
      <c r="Q61" s="183"/>
      <c r="R61" s="216"/>
      <c r="S61" s="384"/>
      <c r="T61" s="384">
        <v>1.9430000000000001</v>
      </c>
      <c r="U61" s="384">
        <v>0.24399999999999999</v>
      </c>
    </row>
    <row r="62" spans="1:21" s="95" customFormat="1" ht="53.25" customHeight="1" x14ac:dyDescent="0.35">
      <c r="A62" s="183"/>
      <c r="B62" s="183" t="s">
        <v>1149</v>
      </c>
      <c r="C62" s="250" t="s">
        <v>1247</v>
      </c>
      <c r="D62" s="424"/>
      <c r="E62" s="250"/>
      <c r="F62" s="380" t="s">
        <v>47</v>
      </c>
      <c r="G62" s="183"/>
      <c r="H62" s="184"/>
      <c r="I62" s="183"/>
      <c r="J62" s="185"/>
      <c r="K62" s="195"/>
      <c r="L62" s="186"/>
      <c r="M62" s="176"/>
      <c r="N62" s="129"/>
      <c r="O62" s="183"/>
      <c r="P62" s="184"/>
      <c r="Q62" s="183"/>
      <c r="R62" s="216"/>
      <c r="S62" s="384"/>
      <c r="T62" s="384"/>
      <c r="U62" s="384"/>
    </row>
    <row r="63" spans="1:21" s="95" customFormat="1" ht="53.25" customHeight="1" x14ac:dyDescent="0.35">
      <c r="A63" s="183">
        <v>33</v>
      </c>
      <c r="B63" s="183" t="s">
        <v>602</v>
      </c>
      <c r="C63" s="250" t="s">
        <v>1225</v>
      </c>
      <c r="D63" s="422" t="s">
        <v>378</v>
      </c>
      <c r="E63" s="250" t="s">
        <v>377</v>
      </c>
      <c r="F63" s="380" t="s">
        <v>47</v>
      </c>
      <c r="G63" s="183"/>
      <c r="H63" s="184">
        <v>50123.32</v>
      </c>
      <c r="I63" s="184">
        <v>50123.32</v>
      </c>
      <c r="J63" s="185"/>
      <c r="K63" s="195"/>
      <c r="L63" s="186"/>
      <c r="M63" s="176">
        <v>39650</v>
      </c>
      <c r="N63" s="129" t="s">
        <v>296</v>
      </c>
      <c r="O63" s="183"/>
      <c r="P63" s="184"/>
      <c r="Q63" s="183"/>
      <c r="R63" s="216"/>
      <c r="S63" s="384"/>
      <c r="T63" s="384"/>
      <c r="U63" s="384"/>
    </row>
    <row r="64" spans="1:21" s="95" customFormat="1" ht="53.25" customHeight="1" x14ac:dyDescent="0.35">
      <c r="A64" s="183"/>
      <c r="B64" s="183"/>
      <c r="C64" s="250" t="s">
        <v>1280</v>
      </c>
      <c r="D64" s="423"/>
      <c r="E64" s="250"/>
      <c r="F64" s="380" t="s">
        <v>47</v>
      </c>
      <c r="G64" s="183"/>
      <c r="H64" s="184"/>
      <c r="I64" s="183"/>
      <c r="J64" s="185"/>
      <c r="K64" s="195">
        <v>0.67</v>
      </c>
      <c r="L64" s="186"/>
      <c r="M64" s="176"/>
      <c r="N64" s="129"/>
      <c r="O64" s="183"/>
      <c r="P64" s="184"/>
      <c r="Q64" s="183"/>
      <c r="R64" s="216"/>
      <c r="S64" s="384"/>
      <c r="T64" s="384">
        <v>0.64900000000000002</v>
      </c>
      <c r="U64" s="384">
        <v>2.1000000000000001E-2</v>
      </c>
    </row>
    <row r="65" spans="1:21" s="95" customFormat="1" ht="53.25" customHeight="1" x14ac:dyDescent="0.35">
      <c r="A65" s="183"/>
      <c r="B65" s="183"/>
      <c r="C65" s="250" t="s">
        <v>1281</v>
      </c>
      <c r="D65" s="424"/>
      <c r="E65" s="250"/>
      <c r="F65" s="380" t="s">
        <v>47</v>
      </c>
      <c r="G65" s="183"/>
      <c r="H65" s="184"/>
      <c r="I65" s="183"/>
      <c r="J65" s="185"/>
      <c r="K65" s="195"/>
      <c r="L65" s="186"/>
      <c r="M65" s="176"/>
      <c r="N65" s="129"/>
      <c r="O65" s="183"/>
      <c r="P65" s="184"/>
      <c r="Q65" s="183"/>
      <c r="R65" s="216"/>
      <c r="S65" s="384"/>
      <c r="T65" s="384"/>
      <c r="U65" s="384"/>
    </row>
    <row r="66" spans="1:21" s="95" customFormat="1" ht="53.25" customHeight="1" x14ac:dyDescent="0.35">
      <c r="A66" s="183">
        <v>34</v>
      </c>
      <c r="B66" s="183" t="s">
        <v>603</v>
      </c>
      <c r="C66" s="250" t="s">
        <v>1225</v>
      </c>
      <c r="D66" s="425" t="s">
        <v>380</v>
      </c>
      <c r="E66" s="250" t="s">
        <v>379</v>
      </c>
      <c r="F66" s="380" t="s">
        <v>47</v>
      </c>
      <c r="G66" s="183"/>
      <c r="H66" s="185">
        <v>232355.91</v>
      </c>
      <c r="I66" s="185">
        <v>232355.91</v>
      </c>
      <c r="J66" s="185"/>
      <c r="K66" s="195"/>
      <c r="L66" s="186"/>
      <c r="M66" s="176">
        <v>39650</v>
      </c>
      <c r="N66" s="129" t="s">
        <v>296</v>
      </c>
      <c r="O66" s="183"/>
      <c r="P66" s="184"/>
      <c r="Q66" s="183"/>
      <c r="R66" s="216"/>
      <c r="S66" s="384"/>
      <c r="T66" s="384"/>
      <c r="U66" s="384"/>
    </row>
    <row r="67" spans="1:21" s="95" customFormat="1" ht="53.25" customHeight="1" x14ac:dyDescent="0.35">
      <c r="A67" s="183"/>
      <c r="B67" s="183"/>
      <c r="C67" s="250" t="s">
        <v>1260</v>
      </c>
      <c r="D67" s="426"/>
      <c r="E67" s="250"/>
      <c r="F67" s="380" t="s">
        <v>47</v>
      </c>
      <c r="G67" s="183"/>
      <c r="H67" s="185"/>
      <c r="I67" s="183"/>
      <c r="J67" s="185"/>
      <c r="K67" s="195">
        <v>1.6020000000000001</v>
      </c>
      <c r="L67" s="186"/>
      <c r="M67" s="176"/>
      <c r="N67" s="129"/>
      <c r="O67" s="183"/>
      <c r="P67" s="184"/>
      <c r="Q67" s="183"/>
      <c r="R67" s="216"/>
      <c r="S67" s="384"/>
      <c r="T67" s="384"/>
      <c r="U67" s="384">
        <v>1.6020000000000001</v>
      </c>
    </row>
    <row r="68" spans="1:21" s="95" customFormat="1" ht="53.25" customHeight="1" x14ac:dyDescent="0.35">
      <c r="A68" s="183"/>
      <c r="B68" s="183" t="s">
        <v>1152</v>
      </c>
      <c r="C68" s="250" t="s">
        <v>1788</v>
      </c>
      <c r="D68" s="427"/>
      <c r="E68" s="250"/>
      <c r="F68" s="380" t="s">
        <v>47</v>
      </c>
      <c r="G68" s="183"/>
      <c r="H68" s="185"/>
      <c r="I68" s="183"/>
      <c r="J68" s="185"/>
      <c r="K68" s="195"/>
      <c r="L68" s="186"/>
      <c r="M68" s="176"/>
      <c r="N68" s="129"/>
      <c r="O68" s="183"/>
      <c r="P68" s="184"/>
      <c r="Q68" s="183"/>
      <c r="R68" s="216"/>
      <c r="S68" s="384"/>
      <c r="T68" s="384"/>
      <c r="U68" s="384"/>
    </row>
    <row r="69" spans="1:21" s="95" customFormat="1" ht="53.25" customHeight="1" x14ac:dyDescent="0.35">
      <c r="A69" s="183">
        <v>35</v>
      </c>
      <c r="B69" s="183" t="s">
        <v>604</v>
      </c>
      <c r="C69" s="250" t="s">
        <v>382</v>
      </c>
      <c r="D69" s="250" t="s">
        <v>383</v>
      </c>
      <c r="E69" s="250" t="s">
        <v>381</v>
      </c>
      <c r="F69" s="380" t="s">
        <v>47</v>
      </c>
      <c r="G69" s="183"/>
      <c r="H69" s="184">
        <v>1</v>
      </c>
      <c r="I69" s="184">
        <v>1</v>
      </c>
      <c r="J69" s="185"/>
      <c r="K69" s="195">
        <v>0.65</v>
      </c>
      <c r="L69" s="188"/>
      <c r="M69" s="176">
        <v>39650</v>
      </c>
      <c r="N69" s="129" t="s">
        <v>296</v>
      </c>
      <c r="O69" s="183"/>
      <c r="P69" s="184"/>
      <c r="Q69" s="183"/>
      <c r="R69" s="216"/>
      <c r="S69" s="384">
        <v>0.65</v>
      </c>
      <c r="T69" s="384"/>
      <c r="U69" s="384"/>
    </row>
    <row r="70" spans="1:21" s="95" customFormat="1" ht="53.25" customHeight="1" x14ac:dyDescent="0.35">
      <c r="A70" s="183">
        <v>36</v>
      </c>
      <c r="B70" s="183" t="s">
        <v>605</v>
      </c>
      <c r="C70" s="250" t="s">
        <v>385</v>
      </c>
      <c r="D70" s="250" t="s">
        <v>386</v>
      </c>
      <c r="E70" s="250" t="s">
        <v>384</v>
      </c>
      <c r="F70" s="380" t="s">
        <v>47</v>
      </c>
      <c r="G70" s="183"/>
      <c r="H70" s="185">
        <v>1</v>
      </c>
      <c r="I70" s="185">
        <v>1</v>
      </c>
      <c r="J70" s="185"/>
      <c r="K70" s="195">
        <v>0.75</v>
      </c>
      <c r="L70" s="186"/>
      <c r="M70" s="176">
        <v>39650</v>
      </c>
      <c r="N70" s="129" t="s">
        <v>296</v>
      </c>
      <c r="O70" s="183"/>
      <c r="P70" s="184"/>
      <c r="Q70" s="183"/>
      <c r="R70" s="216"/>
      <c r="S70" s="384">
        <v>0.75</v>
      </c>
      <c r="T70" s="384"/>
      <c r="U70" s="384"/>
    </row>
    <row r="71" spans="1:21" s="95" customFormat="1" ht="53.25" customHeight="1" x14ac:dyDescent="0.35">
      <c r="A71" s="183">
        <v>37</v>
      </c>
      <c r="B71" s="183" t="s">
        <v>606</v>
      </c>
      <c r="C71" s="250" t="s">
        <v>388</v>
      </c>
      <c r="D71" s="250" t="s">
        <v>389</v>
      </c>
      <c r="E71" s="250" t="s">
        <v>387</v>
      </c>
      <c r="F71" s="380" t="s">
        <v>47</v>
      </c>
      <c r="G71" s="183"/>
      <c r="H71" s="184">
        <v>48710.26</v>
      </c>
      <c r="I71" s="184">
        <v>48710.26</v>
      </c>
      <c r="J71" s="185"/>
      <c r="K71" s="195">
        <v>0.75</v>
      </c>
      <c r="L71" s="188"/>
      <c r="M71" s="176">
        <v>39650</v>
      </c>
      <c r="N71" s="129" t="s">
        <v>296</v>
      </c>
      <c r="O71" s="183"/>
      <c r="P71" s="184"/>
      <c r="Q71" s="183"/>
      <c r="R71" s="216"/>
      <c r="S71" s="384"/>
      <c r="T71" s="384">
        <v>0.75</v>
      </c>
      <c r="U71" s="384"/>
    </row>
    <row r="72" spans="1:21" s="95" customFormat="1" ht="72.75" customHeight="1" x14ac:dyDescent="0.35">
      <c r="A72" s="183">
        <v>38</v>
      </c>
      <c r="B72" s="183" t="s">
        <v>607</v>
      </c>
      <c r="C72" s="250" t="s">
        <v>1279</v>
      </c>
      <c r="D72" s="250" t="s">
        <v>391</v>
      </c>
      <c r="E72" s="250" t="s">
        <v>390</v>
      </c>
      <c r="F72" s="380" t="s">
        <v>47</v>
      </c>
      <c r="G72" s="183"/>
      <c r="H72" s="184">
        <v>3184.37</v>
      </c>
      <c r="I72" s="184">
        <v>3184.37</v>
      </c>
      <c r="J72" s="185"/>
      <c r="K72" s="195">
        <v>0.51400000000000001</v>
      </c>
      <c r="L72" s="186"/>
      <c r="M72" s="176">
        <v>39650</v>
      </c>
      <c r="N72" s="129" t="s">
        <v>296</v>
      </c>
      <c r="O72" s="183"/>
      <c r="P72" s="184"/>
      <c r="Q72" s="183"/>
      <c r="R72" s="216"/>
      <c r="S72" s="384"/>
      <c r="T72" s="384">
        <v>0.28599999999999998</v>
      </c>
      <c r="U72" s="384">
        <v>0.22800000000000001</v>
      </c>
    </row>
    <row r="73" spans="1:21" s="95" customFormat="1" ht="53.25" customHeight="1" x14ac:dyDescent="0.35">
      <c r="A73" s="183">
        <v>39</v>
      </c>
      <c r="B73" s="183" t="s">
        <v>608</v>
      </c>
      <c r="C73" s="250" t="s">
        <v>393</v>
      </c>
      <c r="D73" s="250" t="s">
        <v>394</v>
      </c>
      <c r="E73" s="250" t="s">
        <v>392</v>
      </c>
      <c r="F73" s="380" t="s">
        <v>47</v>
      </c>
      <c r="G73" s="183"/>
      <c r="H73" s="184">
        <v>10931.28</v>
      </c>
      <c r="I73" s="184">
        <v>10931.28</v>
      </c>
      <c r="J73" s="185"/>
      <c r="K73" s="195">
        <v>0.28000000000000003</v>
      </c>
      <c r="L73" s="186"/>
      <c r="M73" s="176">
        <v>39650</v>
      </c>
      <c r="N73" s="129" t="s">
        <v>296</v>
      </c>
      <c r="O73" s="183"/>
      <c r="P73" s="184"/>
      <c r="Q73" s="183"/>
      <c r="R73" s="216"/>
      <c r="S73" s="384"/>
      <c r="T73" s="384">
        <v>0.28000000000000003</v>
      </c>
      <c r="U73" s="384"/>
    </row>
    <row r="74" spans="1:21" s="95" customFormat="1" ht="53.25" customHeight="1" x14ac:dyDescent="0.35">
      <c r="A74" s="183">
        <v>40</v>
      </c>
      <c r="B74" s="183" t="s">
        <v>609</v>
      </c>
      <c r="C74" s="250" t="s">
        <v>1225</v>
      </c>
      <c r="D74" s="421" t="s">
        <v>396</v>
      </c>
      <c r="E74" s="250" t="s">
        <v>395</v>
      </c>
      <c r="F74" s="380" t="s">
        <v>47</v>
      </c>
      <c r="G74" s="183"/>
      <c r="H74" s="184">
        <v>1</v>
      </c>
      <c r="I74" s="184">
        <v>1</v>
      </c>
      <c r="J74" s="185"/>
      <c r="K74" s="195"/>
      <c r="L74" s="186"/>
      <c r="M74" s="176">
        <v>39650</v>
      </c>
      <c r="N74" s="386" t="s">
        <v>296</v>
      </c>
      <c r="O74" s="183"/>
      <c r="P74" s="184"/>
      <c r="Q74" s="183"/>
      <c r="R74" s="216"/>
      <c r="S74" s="384"/>
      <c r="T74" s="384"/>
      <c r="U74" s="384"/>
    </row>
    <row r="75" spans="1:21" s="95" customFormat="1" ht="53.25" customHeight="1" x14ac:dyDescent="0.35">
      <c r="A75" s="183"/>
      <c r="B75" s="183"/>
      <c r="C75" s="250" t="s">
        <v>1277</v>
      </c>
      <c r="D75" s="421"/>
      <c r="E75" s="250"/>
      <c r="F75" s="380" t="s">
        <v>47</v>
      </c>
      <c r="G75" s="183"/>
      <c r="H75" s="184"/>
      <c r="I75" s="183"/>
      <c r="J75" s="185"/>
      <c r="K75" s="195">
        <v>1.4039999999999999</v>
      </c>
      <c r="L75" s="186"/>
      <c r="M75" s="176"/>
      <c r="N75" s="386"/>
      <c r="O75" s="183"/>
      <c r="P75" s="184"/>
      <c r="Q75" s="183"/>
      <c r="R75" s="216"/>
      <c r="S75" s="384"/>
      <c r="T75" s="384">
        <v>1.4039999999999999</v>
      </c>
      <c r="U75" s="384"/>
    </row>
    <row r="76" spans="1:21" s="95" customFormat="1" ht="53.25" customHeight="1" x14ac:dyDescent="0.35">
      <c r="A76" s="183"/>
      <c r="B76" s="183"/>
      <c r="C76" s="250" t="s">
        <v>1278</v>
      </c>
      <c r="D76" s="421"/>
      <c r="E76" s="250"/>
      <c r="F76" s="380" t="s">
        <v>47</v>
      </c>
      <c r="G76" s="183"/>
      <c r="H76" s="184"/>
      <c r="I76" s="183"/>
      <c r="J76" s="185"/>
      <c r="K76" s="195"/>
      <c r="L76" s="186"/>
      <c r="M76" s="176"/>
      <c r="N76" s="386"/>
      <c r="O76" s="183"/>
      <c r="P76" s="184"/>
      <c r="Q76" s="183"/>
      <c r="R76" s="216"/>
      <c r="S76" s="384"/>
      <c r="T76" s="384"/>
      <c r="U76" s="384"/>
    </row>
    <row r="77" spans="1:21" s="95" customFormat="1" ht="53.25" customHeight="1" x14ac:dyDescent="0.35">
      <c r="A77" s="183">
        <v>41</v>
      </c>
      <c r="B77" s="183" t="s">
        <v>610</v>
      </c>
      <c r="C77" s="250" t="s">
        <v>398</v>
      </c>
      <c r="D77" s="252" t="s">
        <v>399</v>
      </c>
      <c r="E77" s="250" t="s">
        <v>397</v>
      </c>
      <c r="F77" s="380" t="s">
        <v>47</v>
      </c>
      <c r="G77" s="183"/>
      <c r="H77" s="185">
        <v>1</v>
      </c>
      <c r="I77" s="185">
        <v>1</v>
      </c>
      <c r="J77" s="185"/>
      <c r="K77" s="195">
        <v>1.2</v>
      </c>
      <c r="L77" s="186"/>
      <c r="M77" s="176">
        <v>39650</v>
      </c>
      <c r="N77" s="129" t="s">
        <v>296</v>
      </c>
      <c r="O77" s="183"/>
      <c r="P77" s="184"/>
      <c r="Q77" s="183"/>
      <c r="R77" s="216"/>
      <c r="S77" s="384">
        <v>1.2</v>
      </c>
      <c r="T77" s="384"/>
      <c r="U77" s="384"/>
    </row>
    <row r="78" spans="1:21" s="95" customFormat="1" ht="53.25" customHeight="1" x14ac:dyDescent="0.35">
      <c r="A78" s="183">
        <v>42</v>
      </c>
      <c r="B78" s="183" t="s">
        <v>611</v>
      </c>
      <c r="C78" s="250" t="s">
        <v>1225</v>
      </c>
      <c r="D78" s="422" t="s">
        <v>401</v>
      </c>
      <c r="E78" s="250" t="s">
        <v>400</v>
      </c>
      <c r="F78" s="380" t="s">
        <v>47</v>
      </c>
      <c r="G78" s="183"/>
      <c r="H78" s="185">
        <f>102808.06+H80</f>
        <v>162558.06</v>
      </c>
      <c r="I78" s="184">
        <f>H78</f>
        <v>162558.06</v>
      </c>
      <c r="J78" s="185"/>
      <c r="K78" s="195"/>
      <c r="L78" s="188"/>
      <c r="M78" s="176">
        <v>39650</v>
      </c>
      <c r="N78" s="129" t="s">
        <v>296</v>
      </c>
      <c r="O78" s="183"/>
      <c r="P78" s="184"/>
      <c r="Q78" s="183"/>
      <c r="R78" s="216"/>
      <c r="S78" s="384"/>
      <c r="T78" s="384"/>
      <c r="U78" s="384"/>
    </row>
    <row r="79" spans="1:21" s="95" customFormat="1" ht="53.25" customHeight="1" x14ac:dyDescent="0.35">
      <c r="A79" s="183"/>
      <c r="B79" s="183"/>
      <c r="C79" s="250" t="s">
        <v>1254</v>
      </c>
      <c r="D79" s="423"/>
      <c r="E79" s="250"/>
      <c r="F79" s="380" t="s">
        <v>47</v>
      </c>
      <c r="G79" s="183"/>
      <c r="H79" s="185"/>
      <c r="I79" s="183"/>
      <c r="J79" s="185"/>
      <c r="K79" s="195">
        <v>0.79400000000000004</v>
      </c>
      <c r="L79" s="188"/>
      <c r="M79" s="176"/>
      <c r="N79" s="129"/>
      <c r="O79" s="183"/>
      <c r="P79" s="184"/>
      <c r="Q79" s="183"/>
      <c r="R79" s="216"/>
      <c r="S79" s="384"/>
      <c r="T79" s="384">
        <v>0.79400000000000004</v>
      </c>
      <c r="U79" s="384"/>
    </row>
    <row r="80" spans="1:21" s="95" customFormat="1" ht="53.25" customHeight="1" x14ac:dyDescent="0.35">
      <c r="A80" s="183"/>
      <c r="B80" s="183"/>
      <c r="C80" s="250" t="s">
        <v>1255</v>
      </c>
      <c r="D80" s="424"/>
      <c r="E80" s="250"/>
      <c r="F80" s="380" t="s">
        <v>47</v>
      </c>
      <c r="G80" s="183"/>
      <c r="H80" s="185">
        <v>59750</v>
      </c>
      <c r="I80" s="183"/>
      <c r="J80" s="185"/>
      <c r="K80" s="195"/>
      <c r="L80" s="188"/>
      <c r="M80" s="176"/>
      <c r="N80" s="129"/>
      <c r="O80" s="183"/>
      <c r="P80" s="184"/>
      <c r="Q80" s="183"/>
      <c r="R80" s="216"/>
      <c r="S80" s="384"/>
      <c r="T80" s="384"/>
      <c r="U80" s="384"/>
    </row>
    <row r="81" spans="1:21" s="95" customFormat="1" ht="53.25" customHeight="1" x14ac:dyDescent="0.35">
      <c r="A81" s="183">
        <v>43</v>
      </c>
      <c r="B81" s="183" t="s">
        <v>612</v>
      </c>
      <c r="C81" s="250" t="s">
        <v>298</v>
      </c>
      <c r="D81" s="250" t="s">
        <v>403</v>
      </c>
      <c r="E81" s="250" t="s">
        <v>402</v>
      </c>
      <c r="F81" s="380" t="s">
        <v>47</v>
      </c>
      <c r="G81" s="183"/>
      <c r="H81" s="184">
        <v>23424.17</v>
      </c>
      <c r="I81" s="184">
        <v>23424.17</v>
      </c>
      <c r="J81" s="185"/>
      <c r="K81" s="195">
        <v>0.6</v>
      </c>
      <c r="L81" s="188"/>
      <c r="M81" s="176">
        <v>39650</v>
      </c>
      <c r="N81" s="129" t="s">
        <v>296</v>
      </c>
      <c r="O81" s="183"/>
      <c r="P81" s="184"/>
      <c r="Q81" s="183"/>
      <c r="R81" s="216"/>
      <c r="S81" s="384"/>
      <c r="T81" s="384">
        <v>0.6</v>
      </c>
      <c r="U81" s="384"/>
    </row>
    <row r="82" spans="1:21" s="95" customFormat="1" ht="53.25" customHeight="1" x14ac:dyDescent="0.35">
      <c r="A82" s="183">
        <v>44</v>
      </c>
      <c r="B82" s="183" t="s">
        <v>613</v>
      </c>
      <c r="C82" s="250" t="s">
        <v>1225</v>
      </c>
      <c r="D82" s="422" t="s">
        <v>405</v>
      </c>
      <c r="E82" s="250" t="s">
        <v>404</v>
      </c>
      <c r="F82" s="380" t="s">
        <v>47</v>
      </c>
      <c r="G82" s="183"/>
      <c r="H82" s="185">
        <v>1</v>
      </c>
      <c r="I82" s="185">
        <v>1</v>
      </c>
      <c r="J82" s="185"/>
      <c r="K82" s="195"/>
      <c r="L82" s="186"/>
      <c r="M82" s="176">
        <v>39650</v>
      </c>
      <c r="N82" s="129" t="s">
        <v>296</v>
      </c>
      <c r="O82" s="183"/>
      <c r="P82" s="184"/>
      <c r="Q82" s="183"/>
      <c r="R82" s="216"/>
      <c r="S82" s="384"/>
      <c r="T82" s="384"/>
      <c r="U82" s="384"/>
    </row>
    <row r="83" spans="1:21" s="95" customFormat="1" ht="53.25" customHeight="1" x14ac:dyDescent="0.35">
      <c r="A83" s="183"/>
      <c r="B83" s="183"/>
      <c r="C83" s="250" t="s">
        <v>1243</v>
      </c>
      <c r="D83" s="423"/>
      <c r="E83" s="250"/>
      <c r="F83" s="380" t="s">
        <v>47</v>
      </c>
      <c r="G83" s="183"/>
      <c r="H83" s="185"/>
      <c r="I83" s="183"/>
      <c r="J83" s="185"/>
      <c r="K83" s="195">
        <v>0.80300000000000005</v>
      </c>
      <c r="L83" s="186"/>
      <c r="M83" s="176"/>
      <c r="N83" s="129"/>
      <c r="O83" s="183"/>
      <c r="P83" s="184"/>
      <c r="Q83" s="183"/>
      <c r="R83" s="216"/>
      <c r="S83" s="384"/>
      <c r="T83" s="384">
        <v>0.65100000000000002</v>
      </c>
      <c r="U83" s="384">
        <v>0.152</v>
      </c>
    </row>
    <row r="84" spans="1:21" s="95" customFormat="1" ht="53.25" customHeight="1" x14ac:dyDescent="0.35">
      <c r="A84" s="183"/>
      <c r="B84" s="183"/>
      <c r="C84" s="250" t="s">
        <v>1244</v>
      </c>
      <c r="D84" s="424"/>
      <c r="E84" s="250"/>
      <c r="F84" s="380" t="s">
        <v>47</v>
      </c>
      <c r="G84" s="183"/>
      <c r="H84" s="185"/>
      <c r="I84" s="183"/>
      <c r="J84" s="185"/>
      <c r="K84" s="195"/>
      <c r="L84" s="186"/>
      <c r="M84" s="176"/>
      <c r="N84" s="129"/>
      <c r="O84" s="183"/>
      <c r="P84" s="184"/>
      <c r="Q84" s="183"/>
      <c r="R84" s="216"/>
      <c r="S84" s="384"/>
      <c r="T84" s="384"/>
      <c r="U84" s="384"/>
    </row>
    <row r="85" spans="1:21" s="95" customFormat="1" ht="53.25" customHeight="1" x14ac:dyDescent="0.35">
      <c r="A85" s="183">
        <v>45</v>
      </c>
      <c r="B85" s="183" t="s">
        <v>614</v>
      </c>
      <c r="C85" s="250" t="s">
        <v>1225</v>
      </c>
      <c r="D85" s="421" t="s">
        <v>407</v>
      </c>
      <c r="E85" s="250" t="s">
        <v>406</v>
      </c>
      <c r="F85" s="380" t="s">
        <v>47</v>
      </c>
      <c r="G85" s="183"/>
      <c r="H85" s="185">
        <v>11712.08</v>
      </c>
      <c r="I85" s="185">
        <v>11712.08</v>
      </c>
      <c r="J85" s="185"/>
      <c r="K85" s="195"/>
      <c r="L85" s="188"/>
      <c r="M85" s="176">
        <v>39650</v>
      </c>
      <c r="N85" s="129" t="s">
        <v>296</v>
      </c>
      <c r="O85" s="183"/>
      <c r="P85" s="184"/>
      <c r="Q85" s="183"/>
      <c r="R85" s="216"/>
      <c r="S85" s="384"/>
      <c r="T85" s="384"/>
      <c r="U85" s="384"/>
    </row>
    <row r="86" spans="1:21" s="95" customFormat="1" ht="53.25" customHeight="1" x14ac:dyDescent="0.35">
      <c r="A86" s="183"/>
      <c r="B86" s="183"/>
      <c r="C86" s="250" t="s">
        <v>1242</v>
      </c>
      <c r="D86" s="421"/>
      <c r="E86" s="250"/>
      <c r="F86" s="380" t="s">
        <v>47</v>
      </c>
      <c r="G86" s="183"/>
      <c r="H86" s="185"/>
      <c r="I86" s="183"/>
      <c r="J86" s="185"/>
      <c r="K86" s="195">
        <v>1.3580000000000001</v>
      </c>
      <c r="L86" s="188"/>
      <c r="M86" s="176"/>
      <c r="N86" s="129"/>
      <c r="O86" s="183"/>
      <c r="P86" s="184"/>
      <c r="Q86" s="183"/>
      <c r="R86" s="216"/>
      <c r="S86" s="384"/>
      <c r="T86" s="384">
        <v>1.3580000000000001</v>
      </c>
      <c r="U86" s="384"/>
    </row>
    <row r="87" spans="1:21" s="95" customFormat="1" ht="53.25" customHeight="1" x14ac:dyDescent="0.35">
      <c r="A87" s="183"/>
      <c r="B87" s="183" t="s">
        <v>1161</v>
      </c>
      <c r="C87" s="250" t="s">
        <v>1241</v>
      </c>
      <c r="D87" s="421"/>
      <c r="E87" s="250"/>
      <c r="F87" s="380" t="s">
        <v>47</v>
      </c>
      <c r="G87" s="183"/>
      <c r="H87" s="185"/>
      <c r="I87" s="183"/>
      <c r="J87" s="185"/>
      <c r="K87" s="195"/>
      <c r="L87" s="188"/>
      <c r="M87" s="176"/>
      <c r="N87" s="129"/>
      <c r="O87" s="183"/>
      <c r="P87" s="184"/>
      <c r="Q87" s="183"/>
      <c r="R87" s="216"/>
      <c r="S87" s="384"/>
      <c r="T87" s="384"/>
      <c r="U87" s="384"/>
    </row>
    <row r="88" spans="1:21" s="95" customFormat="1" ht="53.25" customHeight="1" x14ac:dyDescent="0.35">
      <c r="A88" s="183">
        <v>46</v>
      </c>
      <c r="B88" s="183" t="s">
        <v>615</v>
      </c>
      <c r="C88" s="250" t="s">
        <v>1225</v>
      </c>
      <c r="D88" s="430" t="s">
        <v>409</v>
      </c>
      <c r="E88" s="250" t="s">
        <v>408</v>
      </c>
      <c r="F88" s="380" t="s">
        <v>47</v>
      </c>
      <c r="G88" s="183"/>
      <c r="H88" s="185">
        <v>2271326.87</v>
      </c>
      <c r="I88" s="185">
        <v>2271326.87</v>
      </c>
      <c r="J88" s="185"/>
      <c r="K88" s="195"/>
      <c r="L88" s="188"/>
      <c r="M88" s="176">
        <v>39650</v>
      </c>
      <c r="N88" s="129" t="s">
        <v>296</v>
      </c>
      <c r="O88" s="183"/>
      <c r="P88" s="184"/>
      <c r="Q88" s="183"/>
      <c r="R88" s="216"/>
      <c r="S88" s="384"/>
      <c r="T88" s="384"/>
      <c r="U88" s="384"/>
    </row>
    <row r="89" spans="1:21" s="95" customFormat="1" ht="53.25" customHeight="1" x14ac:dyDescent="0.35">
      <c r="A89" s="183"/>
      <c r="B89" s="183"/>
      <c r="C89" s="250" t="s">
        <v>1240</v>
      </c>
      <c r="D89" s="430"/>
      <c r="E89" s="250"/>
      <c r="F89" s="380" t="s">
        <v>47</v>
      </c>
      <c r="G89" s="183"/>
      <c r="H89" s="185"/>
      <c r="I89" s="183"/>
      <c r="J89" s="185"/>
      <c r="K89" s="195">
        <v>3.7050000000000001</v>
      </c>
      <c r="L89" s="188"/>
      <c r="M89" s="176"/>
      <c r="N89" s="129"/>
      <c r="O89" s="183"/>
      <c r="P89" s="184"/>
      <c r="Q89" s="183"/>
      <c r="R89" s="216"/>
      <c r="S89" s="384"/>
      <c r="T89" s="384">
        <v>3.6749999999999998</v>
      </c>
      <c r="U89" s="384">
        <v>0.03</v>
      </c>
    </row>
    <row r="90" spans="1:21" s="95" customFormat="1" ht="53.25" customHeight="1" x14ac:dyDescent="0.35">
      <c r="A90" s="183"/>
      <c r="B90" s="183"/>
      <c r="C90" s="250" t="s">
        <v>1234</v>
      </c>
      <c r="D90" s="430"/>
      <c r="E90" s="250"/>
      <c r="F90" s="380" t="s">
        <v>47</v>
      </c>
      <c r="G90" s="183"/>
      <c r="H90" s="185"/>
      <c r="I90" s="183"/>
      <c r="J90" s="185"/>
      <c r="K90" s="195"/>
      <c r="L90" s="188"/>
      <c r="M90" s="176"/>
      <c r="N90" s="129"/>
      <c r="O90" s="183"/>
      <c r="P90" s="184"/>
      <c r="Q90" s="183"/>
      <c r="R90" s="216"/>
      <c r="S90" s="384"/>
      <c r="T90" s="384"/>
      <c r="U90" s="384"/>
    </row>
    <row r="91" spans="1:21" s="95" customFormat="1" ht="53.25" customHeight="1" x14ac:dyDescent="0.35">
      <c r="A91" s="183">
        <v>47</v>
      </c>
      <c r="B91" s="183" t="s">
        <v>616</v>
      </c>
      <c r="C91" s="250" t="s">
        <v>382</v>
      </c>
      <c r="D91" s="250" t="s">
        <v>411</v>
      </c>
      <c r="E91" s="250" t="s">
        <v>410</v>
      </c>
      <c r="F91" s="380" t="s">
        <v>47</v>
      </c>
      <c r="G91" s="183"/>
      <c r="H91" s="185">
        <v>1</v>
      </c>
      <c r="I91" s="185">
        <v>1</v>
      </c>
      <c r="J91" s="185"/>
      <c r="K91" s="195">
        <v>0.65</v>
      </c>
      <c r="L91" s="188"/>
      <c r="M91" s="176">
        <v>39650</v>
      </c>
      <c r="N91" s="129" t="s">
        <v>296</v>
      </c>
      <c r="O91" s="183"/>
      <c r="P91" s="184"/>
      <c r="Q91" s="183"/>
      <c r="R91" s="216"/>
      <c r="S91" s="384">
        <v>0.65</v>
      </c>
      <c r="T91" s="384"/>
      <c r="U91" s="384"/>
    </row>
    <row r="92" spans="1:21" s="95" customFormat="1" ht="53.25" customHeight="1" x14ac:dyDescent="0.35">
      <c r="A92" s="183">
        <v>48</v>
      </c>
      <c r="B92" s="183" t="s">
        <v>617</v>
      </c>
      <c r="C92" s="250" t="s">
        <v>1225</v>
      </c>
      <c r="D92" s="421" t="s">
        <v>413</v>
      </c>
      <c r="E92" s="250" t="s">
        <v>412</v>
      </c>
      <c r="F92" s="380" t="s">
        <v>47</v>
      </c>
      <c r="G92" s="183"/>
      <c r="H92" s="185">
        <v>1</v>
      </c>
      <c r="I92" s="185">
        <v>1</v>
      </c>
      <c r="J92" s="185"/>
      <c r="K92" s="195"/>
      <c r="L92" s="188"/>
      <c r="M92" s="176">
        <v>39650</v>
      </c>
      <c r="N92" s="129" t="s">
        <v>296</v>
      </c>
      <c r="O92" s="183"/>
      <c r="P92" s="184"/>
      <c r="Q92" s="183"/>
      <c r="R92" s="216"/>
      <c r="S92" s="384"/>
      <c r="T92" s="384"/>
      <c r="U92" s="384"/>
    </row>
    <row r="93" spans="1:21" s="95" customFormat="1" ht="53.25" customHeight="1" x14ac:dyDescent="0.35">
      <c r="A93" s="183"/>
      <c r="B93" s="183"/>
      <c r="C93" s="250" t="s">
        <v>1275</v>
      </c>
      <c r="D93" s="421"/>
      <c r="E93" s="250"/>
      <c r="F93" s="380"/>
      <c r="G93" s="183"/>
      <c r="H93" s="185"/>
      <c r="I93" s="183"/>
      <c r="J93" s="185"/>
      <c r="K93" s="195">
        <v>1.3640000000000001</v>
      </c>
      <c r="L93" s="188"/>
      <c r="M93" s="176"/>
      <c r="N93" s="129"/>
      <c r="O93" s="183"/>
      <c r="P93" s="184"/>
      <c r="Q93" s="183"/>
      <c r="R93" s="216"/>
      <c r="S93" s="384"/>
      <c r="T93" s="384">
        <v>1.3640000000000001</v>
      </c>
      <c r="U93" s="384"/>
    </row>
    <row r="94" spans="1:21" s="95" customFormat="1" ht="53.25" customHeight="1" x14ac:dyDescent="0.35">
      <c r="A94" s="183"/>
      <c r="B94" s="183"/>
      <c r="C94" s="250" t="s">
        <v>1276</v>
      </c>
      <c r="D94" s="421"/>
      <c r="E94" s="250"/>
      <c r="F94" s="380"/>
      <c r="G94" s="183"/>
      <c r="H94" s="185"/>
      <c r="I94" s="183"/>
      <c r="J94" s="185"/>
      <c r="K94" s="195"/>
      <c r="L94" s="188"/>
      <c r="M94" s="176"/>
      <c r="N94" s="129"/>
      <c r="O94" s="183"/>
      <c r="P94" s="184"/>
      <c r="Q94" s="183"/>
      <c r="R94" s="216"/>
      <c r="S94" s="384"/>
      <c r="T94" s="384"/>
      <c r="U94" s="384"/>
    </row>
    <row r="95" spans="1:21" s="95" customFormat="1" ht="53.25" customHeight="1" x14ac:dyDescent="0.35">
      <c r="A95" s="183">
        <v>49</v>
      </c>
      <c r="B95" s="183" t="s">
        <v>618</v>
      </c>
      <c r="C95" s="250" t="s">
        <v>1225</v>
      </c>
      <c r="D95" s="422" t="s">
        <v>415</v>
      </c>
      <c r="E95" s="250" t="s">
        <v>414</v>
      </c>
      <c r="F95" s="380" t="s">
        <v>47</v>
      </c>
      <c r="G95" s="183"/>
      <c r="H95" s="185">
        <v>39040.28</v>
      </c>
      <c r="I95" s="185">
        <v>39040.28</v>
      </c>
      <c r="J95" s="185"/>
      <c r="K95" s="195"/>
      <c r="L95" s="188"/>
      <c r="M95" s="176">
        <v>39650</v>
      </c>
      <c r="N95" s="129" t="s">
        <v>296</v>
      </c>
      <c r="O95" s="183"/>
      <c r="P95" s="184"/>
      <c r="Q95" s="183"/>
      <c r="R95" s="216"/>
      <c r="S95" s="384"/>
      <c r="T95" s="384"/>
      <c r="U95" s="384"/>
    </row>
    <row r="96" spans="1:21" s="95" customFormat="1" ht="53.25" customHeight="1" x14ac:dyDescent="0.35">
      <c r="A96" s="183"/>
      <c r="B96" s="183"/>
      <c r="C96" s="250" t="s">
        <v>1271</v>
      </c>
      <c r="D96" s="423"/>
      <c r="E96" s="250"/>
      <c r="F96" s="380" t="s">
        <v>47</v>
      </c>
      <c r="G96" s="183"/>
      <c r="H96" s="185"/>
      <c r="I96" s="183"/>
      <c r="J96" s="185"/>
      <c r="K96" s="195">
        <v>1.337</v>
      </c>
      <c r="L96" s="188"/>
      <c r="M96" s="176"/>
      <c r="N96" s="129"/>
      <c r="O96" s="183"/>
      <c r="P96" s="184"/>
      <c r="Q96" s="183"/>
      <c r="R96" s="216"/>
      <c r="S96" s="384"/>
      <c r="T96" s="384">
        <v>1.337</v>
      </c>
      <c r="U96" s="384"/>
    </row>
    <row r="97" spans="1:21" s="95" customFormat="1" ht="53.25" customHeight="1" x14ac:dyDescent="0.35">
      <c r="A97" s="183"/>
      <c r="B97" s="183"/>
      <c r="C97" s="250" t="s">
        <v>1272</v>
      </c>
      <c r="D97" s="424"/>
      <c r="E97" s="250"/>
      <c r="F97" s="380" t="s">
        <v>47</v>
      </c>
      <c r="G97" s="183"/>
      <c r="H97" s="185"/>
      <c r="I97" s="183"/>
      <c r="J97" s="185"/>
      <c r="K97" s="195"/>
      <c r="L97" s="188"/>
      <c r="M97" s="176"/>
      <c r="N97" s="129"/>
      <c r="O97" s="183"/>
      <c r="P97" s="184"/>
      <c r="Q97" s="183"/>
      <c r="R97" s="216"/>
      <c r="S97" s="384"/>
      <c r="T97" s="384"/>
      <c r="U97" s="384"/>
    </row>
    <row r="98" spans="1:21" s="95" customFormat="1" ht="53.25" customHeight="1" x14ac:dyDescent="0.35">
      <c r="A98" s="183">
        <v>50</v>
      </c>
      <c r="B98" s="183" t="s">
        <v>619</v>
      </c>
      <c r="C98" s="250" t="s">
        <v>1225</v>
      </c>
      <c r="D98" s="430" t="s">
        <v>417</v>
      </c>
      <c r="E98" s="250" t="s">
        <v>416</v>
      </c>
      <c r="F98" s="380" t="s">
        <v>47</v>
      </c>
      <c r="G98" s="183"/>
      <c r="H98" s="185">
        <v>154980.06</v>
      </c>
      <c r="I98" s="185">
        <v>154980.06</v>
      </c>
      <c r="J98" s="185"/>
      <c r="K98" s="195"/>
      <c r="L98" s="188"/>
      <c r="M98" s="176">
        <v>39650</v>
      </c>
      <c r="N98" s="129" t="s">
        <v>296</v>
      </c>
      <c r="O98" s="183"/>
      <c r="P98" s="184"/>
      <c r="Q98" s="183"/>
      <c r="R98" s="216"/>
      <c r="S98" s="384"/>
      <c r="T98" s="384"/>
      <c r="U98" s="384"/>
    </row>
    <row r="99" spans="1:21" s="95" customFormat="1" ht="53.25" customHeight="1" x14ac:dyDescent="0.35">
      <c r="A99" s="183"/>
      <c r="B99" s="183"/>
      <c r="C99" s="250" t="s">
        <v>1235</v>
      </c>
      <c r="D99" s="430"/>
      <c r="E99" s="250"/>
      <c r="F99" s="380" t="s">
        <v>47</v>
      </c>
      <c r="G99" s="183"/>
      <c r="H99" s="185"/>
      <c r="I99" s="183"/>
      <c r="J99" s="185"/>
      <c r="K99" s="195">
        <v>3.4830000000000001</v>
      </c>
      <c r="L99" s="188"/>
      <c r="M99" s="176"/>
      <c r="N99" s="129"/>
      <c r="O99" s="183"/>
      <c r="P99" s="184"/>
      <c r="Q99" s="183"/>
      <c r="R99" s="216"/>
      <c r="S99" s="384"/>
      <c r="T99" s="384">
        <v>3.4830000000000001</v>
      </c>
      <c r="U99" s="384"/>
    </row>
    <row r="100" spans="1:21" s="95" customFormat="1" ht="53.25" customHeight="1" x14ac:dyDescent="0.35">
      <c r="A100" s="183"/>
      <c r="B100" s="183" t="s">
        <v>1158</v>
      </c>
      <c r="C100" s="250" t="s">
        <v>1236</v>
      </c>
      <c r="D100" s="430"/>
      <c r="E100" s="250"/>
      <c r="F100" s="380" t="s">
        <v>47</v>
      </c>
      <c r="G100" s="183"/>
      <c r="H100" s="185"/>
      <c r="I100" s="183"/>
      <c r="J100" s="185"/>
      <c r="K100" s="195"/>
      <c r="L100" s="188"/>
      <c r="M100" s="176"/>
      <c r="N100" s="129"/>
      <c r="O100" s="183"/>
      <c r="P100" s="184"/>
      <c r="Q100" s="183"/>
      <c r="R100" s="216"/>
      <c r="S100" s="384"/>
      <c r="T100" s="384"/>
      <c r="U100" s="384"/>
    </row>
    <row r="101" spans="1:21" s="95" customFormat="1" ht="53.25" customHeight="1" x14ac:dyDescent="0.35">
      <c r="A101" s="183">
        <v>51</v>
      </c>
      <c r="B101" s="183" t="s">
        <v>620</v>
      </c>
      <c r="C101" s="250" t="s">
        <v>1225</v>
      </c>
      <c r="D101" s="421" t="s">
        <v>419</v>
      </c>
      <c r="E101" s="250" t="s">
        <v>418</v>
      </c>
      <c r="F101" s="380" t="s">
        <v>47</v>
      </c>
      <c r="G101" s="183"/>
      <c r="H101" s="184">
        <v>81795.64</v>
      </c>
      <c r="I101" s="184">
        <v>81795.64</v>
      </c>
      <c r="J101" s="185"/>
      <c r="K101" s="195"/>
      <c r="L101" s="188"/>
      <c r="M101" s="176">
        <v>39650</v>
      </c>
      <c r="N101" s="129" t="s">
        <v>296</v>
      </c>
      <c r="O101" s="183"/>
      <c r="P101" s="184"/>
      <c r="Q101" s="183"/>
      <c r="R101" s="216"/>
      <c r="S101" s="384"/>
      <c r="T101" s="384"/>
      <c r="U101" s="384"/>
    </row>
    <row r="102" spans="1:21" s="95" customFormat="1" ht="53.25" customHeight="1" x14ac:dyDescent="0.35">
      <c r="A102" s="183"/>
      <c r="B102" s="183"/>
      <c r="C102" s="250" t="s">
        <v>1252</v>
      </c>
      <c r="D102" s="421"/>
      <c r="E102" s="250"/>
      <c r="F102" s="380" t="s">
        <v>47</v>
      </c>
      <c r="G102" s="183"/>
      <c r="H102" s="184"/>
      <c r="I102" s="183"/>
      <c r="J102" s="185"/>
      <c r="K102" s="195">
        <v>2.3879999999999999</v>
      </c>
      <c r="L102" s="188"/>
      <c r="M102" s="176"/>
      <c r="N102" s="129"/>
      <c r="O102" s="183"/>
      <c r="P102" s="184"/>
      <c r="Q102" s="183"/>
      <c r="R102" s="216"/>
      <c r="S102" s="384"/>
      <c r="T102" s="384">
        <v>1.6379999999999999</v>
      </c>
      <c r="U102" s="384">
        <v>0.75</v>
      </c>
    </row>
    <row r="103" spans="1:21" s="95" customFormat="1" ht="53.25" customHeight="1" x14ac:dyDescent="0.35">
      <c r="A103" s="183"/>
      <c r="B103" s="183" t="s">
        <v>1150</v>
      </c>
      <c r="C103" s="250" t="s">
        <v>1253</v>
      </c>
      <c r="D103" s="421"/>
      <c r="E103" s="250"/>
      <c r="F103" s="380" t="s">
        <v>47</v>
      </c>
      <c r="G103" s="183"/>
      <c r="H103" s="184"/>
      <c r="I103" s="183"/>
      <c r="J103" s="185"/>
      <c r="K103" s="195"/>
      <c r="L103" s="188"/>
      <c r="M103" s="176"/>
      <c r="N103" s="129"/>
      <c r="O103" s="183"/>
      <c r="P103" s="184"/>
      <c r="Q103" s="183"/>
      <c r="R103" s="216"/>
      <c r="S103" s="384"/>
      <c r="T103" s="384"/>
      <c r="U103" s="384"/>
    </row>
    <row r="104" spans="1:21" s="95" customFormat="1" ht="53.25" customHeight="1" x14ac:dyDescent="0.35">
      <c r="A104" s="183">
        <v>52</v>
      </c>
      <c r="B104" s="183" t="s">
        <v>621</v>
      </c>
      <c r="C104" s="250" t="s">
        <v>307</v>
      </c>
      <c r="D104" s="250" t="s">
        <v>421</v>
      </c>
      <c r="E104" s="250" t="s">
        <v>420</v>
      </c>
      <c r="F104" s="380" t="s">
        <v>47</v>
      </c>
      <c r="G104" s="183"/>
      <c r="H104" s="185">
        <v>1</v>
      </c>
      <c r="I104" s="185">
        <v>1</v>
      </c>
      <c r="J104" s="185"/>
      <c r="K104" s="195">
        <v>1</v>
      </c>
      <c r="L104" s="186"/>
      <c r="M104" s="176">
        <v>39650</v>
      </c>
      <c r="N104" s="129" t="s">
        <v>296</v>
      </c>
      <c r="O104" s="183"/>
      <c r="P104" s="184"/>
      <c r="Q104" s="183"/>
      <c r="R104" s="216"/>
      <c r="S104" s="384">
        <v>1</v>
      </c>
      <c r="T104" s="384"/>
      <c r="U104" s="384"/>
    </row>
    <row r="105" spans="1:21" s="95" customFormat="1" ht="53.25" customHeight="1" x14ac:dyDescent="0.35">
      <c r="A105" s="183">
        <v>53</v>
      </c>
      <c r="B105" s="183" t="s">
        <v>622</v>
      </c>
      <c r="C105" s="250" t="s">
        <v>423</v>
      </c>
      <c r="D105" s="250" t="s">
        <v>424</v>
      </c>
      <c r="E105" s="250" t="s">
        <v>422</v>
      </c>
      <c r="F105" s="380" t="s">
        <v>47</v>
      </c>
      <c r="G105" s="183"/>
      <c r="H105" s="185">
        <v>1</v>
      </c>
      <c r="I105" s="185">
        <v>1</v>
      </c>
      <c r="J105" s="185"/>
      <c r="K105" s="195">
        <v>0.28000000000000003</v>
      </c>
      <c r="L105" s="188"/>
      <c r="M105" s="176">
        <v>39650</v>
      </c>
      <c r="N105" s="129" t="s">
        <v>296</v>
      </c>
      <c r="O105" s="183"/>
      <c r="P105" s="184"/>
      <c r="Q105" s="183"/>
      <c r="R105" s="216"/>
      <c r="S105" s="384">
        <v>0.28000000000000003</v>
      </c>
      <c r="T105" s="384"/>
      <c r="U105" s="384"/>
    </row>
    <row r="106" spans="1:21" s="95" customFormat="1" ht="53.25" customHeight="1" x14ac:dyDescent="0.35">
      <c r="A106" s="183">
        <v>54</v>
      </c>
      <c r="B106" s="183" t="s">
        <v>623</v>
      </c>
      <c r="C106" s="250" t="s">
        <v>426</v>
      </c>
      <c r="D106" s="252" t="s">
        <v>427</v>
      </c>
      <c r="E106" s="250" t="s">
        <v>425</v>
      </c>
      <c r="F106" s="380" t="s">
        <v>47</v>
      </c>
      <c r="G106" s="183"/>
      <c r="H106" s="185">
        <v>64947.02</v>
      </c>
      <c r="I106" s="185">
        <v>64947.02</v>
      </c>
      <c r="J106" s="185"/>
      <c r="K106" s="195">
        <v>2.2000000000000002</v>
      </c>
      <c r="L106" s="188"/>
      <c r="M106" s="176">
        <v>39650</v>
      </c>
      <c r="N106" s="129" t="s">
        <v>296</v>
      </c>
      <c r="O106" s="183"/>
      <c r="P106" s="184"/>
      <c r="Q106" s="183"/>
      <c r="R106" s="216"/>
      <c r="S106" s="384">
        <v>1.2</v>
      </c>
      <c r="T106" s="384">
        <v>1</v>
      </c>
      <c r="U106" s="384"/>
    </row>
    <row r="107" spans="1:21" s="95" customFormat="1" ht="53.25" customHeight="1" x14ac:dyDescent="0.35">
      <c r="A107" s="183">
        <v>55</v>
      </c>
      <c r="B107" s="183" t="s">
        <v>624</v>
      </c>
      <c r="C107" s="250" t="s">
        <v>1225</v>
      </c>
      <c r="D107" s="425" t="s">
        <v>429</v>
      </c>
      <c r="E107" s="250" t="s">
        <v>428</v>
      </c>
      <c r="F107" s="380" t="s">
        <v>47</v>
      </c>
      <c r="G107" s="183"/>
      <c r="H107" s="185">
        <v>86176.11</v>
      </c>
      <c r="I107" s="185">
        <v>86176.11</v>
      </c>
      <c r="J107" s="185"/>
      <c r="K107" s="195"/>
      <c r="L107" s="188"/>
      <c r="M107" s="176">
        <v>39650</v>
      </c>
      <c r="N107" s="129" t="s">
        <v>296</v>
      </c>
      <c r="O107" s="183"/>
      <c r="P107" s="184"/>
      <c r="Q107" s="183"/>
      <c r="R107" s="216"/>
      <c r="S107" s="384"/>
      <c r="T107" s="384"/>
      <c r="U107" s="384"/>
    </row>
    <row r="108" spans="1:21" s="95" customFormat="1" ht="53.25" customHeight="1" x14ac:dyDescent="0.35">
      <c r="A108" s="183"/>
      <c r="B108" s="183"/>
      <c r="C108" s="250" t="s">
        <v>1349</v>
      </c>
      <c r="D108" s="426"/>
      <c r="E108" s="250"/>
      <c r="F108" s="380" t="s">
        <v>47</v>
      </c>
      <c r="G108" s="183"/>
      <c r="H108" s="185"/>
      <c r="I108" s="183"/>
      <c r="J108" s="205"/>
      <c r="K108" s="195">
        <v>4.3970000000000002</v>
      </c>
      <c r="L108" s="188"/>
      <c r="M108" s="176"/>
      <c r="N108" s="129"/>
      <c r="O108" s="183"/>
      <c r="P108" s="184"/>
      <c r="Q108" s="183"/>
      <c r="R108" s="216"/>
      <c r="S108" s="384">
        <v>0.57799999999999996</v>
      </c>
      <c r="T108" s="384">
        <v>0.80400000000000005</v>
      </c>
      <c r="U108" s="384">
        <v>3.0150000000000001</v>
      </c>
    </row>
    <row r="109" spans="1:21" s="95" customFormat="1" ht="53.25" customHeight="1" x14ac:dyDescent="0.35">
      <c r="A109" s="183"/>
      <c r="B109" s="183"/>
      <c r="C109" s="250" t="s">
        <v>1286</v>
      </c>
      <c r="D109" s="427"/>
      <c r="E109" s="250"/>
      <c r="F109" s="380" t="s">
        <v>47</v>
      </c>
      <c r="G109" s="183"/>
      <c r="H109" s="185"/>
      <c r="I109" s="183"/>
      <c r="J109" s="185"/>
      <c r="K109" s="195"/>
      <c r="L109" s="188"/>
      <c r="M109" s="176"/>
      <c r="N109" s="129"/>
      <c r="O109" s="183"/>
      <c r="P109" s="184"/>
      <c r="Q109" s="183"/>
      <c r="R109" s="216"/>
      <c r="S109" s="384"/>
      <c r="T109" s="384"/>
      <c r="U109" s="384"/>
    </row>
    <row r="110" spans="1:21" s="95" customFormat="1" ht="53.25" customHeight="1" x14ac:dyDescent="0.35">
      <c r="A110" s="183">
        <v>56</v>
      </c>
      <c r="B110" s="183" t="s">
        <v>625</v>
      </c>
      <c r="C110" s="250" t="s">
        <v>1225</v>
      </c>
      <c r="D110" s="430" t="s">
        <v>431</v>
      </c>
      <c r="E110" s="250" t="s">
        <v>430</v>
      </c>
      <c r="F110" s="380" t="s">
        <v>47</v>
      </c>
      <c r="G110" s="183"/>
      <c r="H110" s="185">
        <v>8491.64</v>
      </c>
      <c r="I110" s="185">
        <v>8491.64</v>
      </c>
      <c r="J110" s="185"/>
      <c r="K110" s="195"/>
      <c r="L110" s="188"/>
      <c r="M110" s="176">
        <v>39650</v>
      </c>
      <c r="N110" s="129" t="s">
        <v>296</v>
      </c>
      <c r="O110" s="183"/>
      <c r="P110" s="184"/>
      <c r="Q110" s="183"/>
      <c r="R110" s="216"/>
      <c r="S110" s="384"/>
      <c r="T110" s="384"/>
      <c r="U110" s="384"/>
    </row>
    <row r="111" spans="1:21" s="95" customFormat="1" ht="53.25" customHeight="1" x14ac:dyDescent="0.35">
      <c r="A111" s="183"/>
      <c r="B111" s="183"/>
      <c r="C111" s="250" t="s">
        <v>1239</v>
      </c>
      <c r="D111" s="430"/>
      <c r="E111" s="250"/>
      <c r="F111" s="380" t="s">
        <v>47</v>
      </c>
      <c r="G111" s="183"/>
      <c r="H111" s="185"/>
      <c r="I111" s="183"/>
      <c r="J111" s="185"/>
      <c r="K111" s="195">
        <v>1.7050000000000001</v>
      </c>
      <c r="L111" s="188"/>
      <c r="M111" s="176"/>
      <c r="N111" s="129"/>
      <c r="O111" s="183"/>
      <c r="P111" s="184"/>
      <c r="Q111" s="183"/>
      <c r="R111" s="216"/>
      <c r="S111" s="384"/>
      <c r="T111" s="384"/>
      <c r="U111" s="384">
        <v>1.7050000000000001</v>
      </c>
    </row>
    <row r="112" spans="1:21" s="95" customFormat="1" ht="53.25" customHeight="1" x14ac:dyDescent="0.35">
      <c r="A112" s="183"/>
      <c r="B112" s="183"/>
      <c r="C112" s="250" t="s">
        <v>1233</v>
      </c>
      <c r="D112" s="430"/>
      <c r="E112" s="250"/>
      <c r="F112" s="380" t="s">
        <v>47</v>
      </c>
      <c r="G112" s="183"/>
      <c r="H112" s="185"/>
      <c r="I112" s="183"/>
      <c r="J112" s="185"/>
      <c r="K112" s="195"/>
      <c r="L112" s="188"/>
      <c r="M112" s="176"/>
      <c r="N112" s="129"/>
      <c r="O112" s="183"/>
      <c r="P112" s="184"/>
      <c r="Q112" s="183"/>
      <c r="R112" s="216"/>
      <c r="S112" s="384"/>
      <c r="T112" s="384"/>
      <c r="U112" s="384"/>
    </row>
    <row r="113" spans="1:21" s="95" customFormat="1" ht="53.25" customHeight="1" x14ac:dyDescent="0.35">
      <c r="A113" s="183">
        <v>57</v>
      </c>
      <c r="B113" s="183" t="s">
        <v>626</v>
      </c>
      <c r="C113" s="250" t="s">
        <v>1225</v>
      </c>
      <c r="D113" s="422" t="s">
        <v>433</v>
      </c>
      <c r="E113" s="250" t="s">
        <v>432</v>
      </c>
      <c r="F113" s="380" t="s">
        <v>47</v>
      </c>
      <c r="G113" s="183"/>
      <c r="H113" s="184">
        <v>48710.26</v>
      </c>
      <c r="I113" s="184">
        <v>48710.26</v>
      </c>
      <c r="J113" s="185"/>
      <c r="K113" s="195"/>
      <c r="L113" s="188"/>
      <c r="M113" s="176">
        <v>39650</v>
      </c>
      <c r="N113" s="129" t="s">
        <v>296</v>
      </c>
      <c r="O113" s="183"/>
      <c r="P113" s="184"/>
      <c r="Q113" s="183"/>
      <c r="R113" s="216"/>
      <c r="S113" s="384"/>
      <c r="T113" s="384"/>
      <c r="U113" s="384"/>
    </row>
    <row r="114" spans="1:21" s="95" customFormat="1" ht="57.75" customHeight="1" x14ac:dyDescent="0.35">
      <c r="A114" s="183"/>
      <c r="B114" s="183"/>
      <c r="C114" s="250" t="s">
        <v>1274</v>
      </c>
      <c r="D114" s="423"/>
      <c r="E114" s="250"/>
      <c r="F114" s="380" t="s">
        <v>47</v>
      </c>
      <c r="G114" s="183"/>
      <c r="H114" s="184"/>
      <c r="I114" s="183"/>
      <c r="J114" s="185"/>
      <c r="K114" s="195">
        <v>0.68799999999999994</v>
      </c>
      <c r="L114" s="188"/>
      <c r="M114" s="176"/>
      <c r="N114" s="129"/>
      <c r="O114" s="183"/>
      <c r="P114" s="184"/>
      <c r="Q114" s="183"/>
      <c r="R114" s="216"/>
      <c r="S114" s="384"/>
      <c r="T114" s="384">
        <v>0.60399999999999998</v>
      </c>
      <c r="U114" s="384">
        <v>8.4000000000000005E-2</v>
      </c>
    </row>
    <row r="115" spans="1:21" s="95" customFormat="1" ht="53.25" customHeight="1" x14ac:dyDescent="0.35">
      <c r="A115" s="183"/>
      <c r="B115" s="183"/>
      <c r="C115" s="250" t="s">
        <v>1273</v>
      </c>
      <c r="D115" s="424"/>
      <c r="E115" s="250"/>
      <c r="F115" s="380" t="s">
        <v>47</v>
      </c>
      <c r="G115" s="183"/>
      <c r="H115" s="184"/>
      <c r="I115" s="183"/>
      <c r="J115" s="185"/>
      <c r="K115" s="195"/>
      <c r="L115" s="188"/>
      <c r="M115" s="176"/>
      <c r="N115" s="129"/>
      <c r="O115" s="183"/>
      <c r="P115" s="184"/>
      <c r="Q115" s="183"/>
      <c r="R115" s="216"/>
      <c r="S115" s="384"/>
      <c r="T115" s="384"/>
      <c r="U115" s="384"/>
    </row>
    <row r="116" spans="1:21" s="95" customFormat="1" ht="53.25" customHeight="1" x14ac:dyDescent="0.35">
      <c r="A116" s="183">
        <v>58</v>
      </c>
      <c r="B116" s="183" t="s">
        <v>627</v>
      </c>
      <c r="C116" s="250" t="s">
        <v>1225</v>
      </c>
      <c r="D116" s="421" t="s">
        <v>435</v>
      </c>
      <c r="E116" s="250" t="s">
        <v>434</v>
      </c>
      <c r="F116" s="380" t="s">
        <v>47</v>
      </c>
      <c r="G116" s="183"/>
      <c r="H116" s="185">
        <v>1530573.51</v>
      </c>
      <c r="I116" s="185">
        <v>1530573.51</v>
      </c>
      <c r="J116" s="185"/>
      <c r="K116" s="195"/>
      <c r="L116" s="186"/>
      <c r="M116" s="176">
        <v>39650</v>
      </c>
      <c r="N116" s="129" t="s">
        <v>296</v>
      </c>
      <c r="O116" s="183"/>
      <c r="P116" s="184"/>
      <c r="Q116" s="183"/>
      <c r="R116" s="216"/>
      <c r="S116" s="384"/>
      <c r="T116" s="384"/>
      <c r="U116" s="384"/>
    </row>
    <row r="117" spans="1:21" s="95" customFormat="1" ht="53.25" customHeight="1" x14ac:dyDescent="0.35">
      <c r="A117" s="183"/>
      <c r="B117" s="183"/>
      <c r="C117" s="250" t="s">
        <v>1226</v>
      </c>
      <c r="D117" s="421"/>
      <c r="E117" s="250"/>
      <c r="F117" s="380" t="s">
        <v>47</v>
      </c>
      <c r="G117" s="183"/>
      <c r="H117" s="185"/>
      <c r="I117" s="183"/>
      <c r="J117" s="185"/>
      <c r="K117" s="195">
        <v>2.2709999999999999</v>
      </c>
      <c r="L117" s="186"/>
      <c r="M117" s="176"/>
      <c r="N117" s="129"/>
      <c r="O117" s="183"/>
      <c r="P117" s="184"/>
      <c r="Q117" s="183"/>
      <c r="R117" s="216"/>
      <c r="S117" s="384"/>
      <c r="T117" s="384">
        <v>2.2709999999999999</v>
      </c>
      <c r="U117" s="384"/>
    </row>
    <row r="118" spans="1:21" s="95" customFormat="1" ht="53.25" customHeight="1" x14ac:dyDescent="0.35">
      <c r="A118" s="183"/>
      <c r="B118" s="183"/>
      <c r="C118" s="250" t="s">
        <v>1227</v>
      </c>
      <c r="D118" s="421"/>
      <c r="E118" s="250"/>
      <c r="F118" s="380" t="s">
        <v>47</v>
      </c>
      <c r="G118" s="183"/>
      <c r="H118" s="185"/>
      <c r="I118" s="183"/>
      <c r="J118" s="185"/>
      <c r="K118" s="195"/>
      <c r="L118" s="186"/>
      <c r="M118" s="176"/>
      <c r="N118" s="129"/>
      <c r="O118" s="183"/>
      <c r="P118" s="184"/>
      <c r="Q118" s="183"/>
      <c r="R118" s="216"/>
      <c r="S118" s="384"/>
      <c r="T118" s="384"/>
      <c r="U118" s="384"/>
    </row>
    <row r="119" spans="1:21" s="95" customFormat="1" ht="53.25" customHeight="1" x14ac:dyDescent="0.35">
      <c r="A119" s="183">
        <v>59</v>
      </c>
      <c r="B119" s="183" t="s">
        <v>628</v>
      </c>
      <c r="C119" s="250" t="s">
        <v>437</v>
      </c>
      <c r="D119" s="250" t="s">
        <v>438</v>
      </c>
      <c r="E119" s="250" t="s">
        <v>436</v>
      </c>
      <c r="F119" s="380" t="s">
        <v>47</v>
      </c>
      <c r="G119" s="183"/>
      <c r="H119" s="185">
        <v>488267.06</v>
      </c>
      <c r="I119" s="185">
        <v>488267.06</v>
      </c>
      <c r="J119" s="185"/>
      <c r="K119" s="195">
        <f>0.2+0.6</f>
        <v>0.8</v>
      </c>
      <c r="L119" s="188"/>
      <c r="M119" s="176">
        <v>39650</v>
      </c>
      <c r="N119" s="129" t="s">
        <v>296</v>
      </c>
      <c r="O119" s="183"/>
      <c r="P119" s="184"/>
      <c r="Q119" s="183"/>
      <c r="R119" s="216"/>
      <c r="S119" s="384">
        <v>0.6</v>
      </c>
      <c r="T119" s="384">
        <v>0.2</v>
      </c>
      <c r="U119" s="384"/>
    </row>
    <row r="120" spans="1:21" s="95" customFormat="1" ht="53.25" customHeight="1" x14ac:dyDescent="0.35">
      <c r="A120" s="183">
        <v>60</v>
      </c>
      <c r="B120" s="183" t="s">
        <v>629</v>
      </c>
      <c r="C120" s="250" t="s">
        <v>329</v>
      </c>
      <c r="D120" s="250" t="s">
        <v>440</v>
      </c>
      <c r="E120" s="250" t="s">
        <v>439</v>
      </c>
      <c r="F120" s="380" t="s">
        <v>47</v>
      </c>
      <c r="G120" s="183"/>
      <c r="H120" s="185">
        <v>1</v>
      </c>
      <c r="I120" s="185">
        <v>1</v>
      </c>
      <c r="J120" s="185"/>
      <c r="K120" s="195">
        <v>0.7</v>
      </c>
      <c r="L120" s="188"/>
      <c r="M120" s="176">
        <v>39650</v>
      </c>
      <c r="N120" s="129" t="s">
        <v>296</v>
      </c>
      <c r="O120" s="183"/>
      <c r="P120" s="184"/>
      <c r="Q120" s="183"/>
      <c r="R120" s="216"/>
      <c r="S120" s="384">
        <v>0.7</v>
      </c>
      <c r="T120" s="384"/>
      <c r="U120" s="384"/>
    </row>
    <row r="121" spans="1:21" s="95" customFormat="1" ht="53.25" customHeight="1" x14ac:dyDescent="0.35">
      <c r="A121" s="183">
        <v>61</v>
      </c>
      <c r="B121" s="183" t="s">
        <v>630</v>
      </c>
      <c r="C121" s="250" t="s">
        <v>1225</v>
      </c>
      <c r="D121" s="421" t="s">
        <v>442</v>
      </c>
      <c r="E121" s="250" t="s">
        <v>441</v>
      </c>
      <c r="F121" s="380" t="s">
        <v>47</v>
      </c>
      <c r="G121" s="183"/>
      <c r="H121" s="185">
        <v>39040.28</v>
      </c>
      <c r="I121" s="185">
        <v>39040.28</v>
      </c>
      <c r="J121" s="185"/>
      <c r="K121" s="195"/>
      <c r="L121" s="188"/>
      <c r="M121" s="176">
        <v>39650</v>
      </c>
      <c r="N121" s="129" t="s">
        <v>296</v>
      </c>
      <c r="O121" s="183"/>
      <c r="P121" s="184"/>
      <c r="Q121" s="183"/>
      <c r="R121" s="216"/>
      <c r="S121" s="384"/>
      <c r="T121" s="384"/>
      <c r="U121" s="384"/>
    </row>
    <row r="122" spans="1:21" s="95" customFormat="1" ht="53.25" customHeight="1" x14ac:dyDescent="0.35">
      <c r="A122" s="183"/>
      <c r="B122" s="183"/>
      <c r="C122" s="250" t="s">
        <v>1269</v>
      </c>
      <c r="D122" s="421"/>
      <c r="E122" s="250"/>
      <c r="F122" s="380" t="s">
        <v>47</v>
      </c>
      <c r="G122" s="183"/>
      <c r="H122" s="185"/>
      <c r="I122" s="183"/>
      <c r="J122" s="185"/>
      <c r="K122" s="195">
        <v>1.6759999999999999</v>
      </c>
      <c r="L122" s="188"/>
      <c r="M122" s="176"/>
      <c r="N122" s="129"/>
      <c r="O122" s="183"/>
      <c r="P122" s="184"/>
      <c r="Q122" s="183"/>
      <c r="R122" s="216"/>
      <c r="S122" s="384"/>
      <c r="T122" s="384">
        <v>1.6759999999999999</v>
      </c>
      <c r="U122" s="384"/>
    </row>
    <row r="123" spans="1:21" s="95" customFormat="1" ht="53.25" customHeight="1" x14ac:dyDescent="0.35">
      <c r="A123" s="183"/>
      <c r="B123" s="183"/>
      <c r="C123" s="250" t="s">
        <v>1270</v>
      </c>
      <c r="D123" s="421"/>
      <c r="E123" s="250"/>
      <c r="F123" s="380" t="s">
        <v>47</v>
      </c>
      <c r="G123" s="183"/>
      <c r="H123" s="185"/>
      <c r="I123" s="183"/>
      <c r="J123" s="185"/>
      <c r="K123" s="195"/>
      <c r="L123" s="188"/>
      <c r="M123" s="176"/>
      <c r="N123" s="129"/>
      <c r="O123" s="183"/>
      <c r="P123" s="184"/>
      <c r="Q123" s="183"/>
      <c r="R123" s="216"/>
      <c r="S123" s="384"/>
      <c r="T123" s="384"/>
      <c r="U123" s="384"/>
    </row>
    <row r="124" spans="1:21" s="95" customFormat="1" ht="53.25" customHeight="1" x14ac:dyDescent="0.35">
      <c r="A124" s="183">
        <v>62</v>
      </c>
      <c r="B124" s="183" t="s">
        <v>631</v>
      </c>
      <c r="C124" s="250" t="s">
        <v>1225</v>
      </c>
      <c r="D124" s="422" t="s">
        <v>444</v>
      </c>
      <c r="E124" s="250" t="s">
        <v>443</v>
      </c>
      <c r="F124" s="380" t="s">
        <v>47</v>
      </c>
      <c r="G124" s="183"/>
      <c r="H124" s="185">
        <v>34702.269999999997</v>
      </c>
      <c r="I124" s="185">
        <v>34702.269999999997</v>
      </c>
      <c r="J124" s="185"/>
      <c r="K124" s="195"/>
      <c r="L124" s="188"/>
      <c r="M124" s="176">
        <v>39650</v>
      </c>
      <c r="N124" s="129" t="s">
        <v>296</v>
      </c>
      <c r="O124" s="183"/>
      <c r="P124" s="184"/>
      <c r="Q124" s="183"/>
      <c r="R124" s="216"/>
      <c r="S124" s="384"/>
      <c r="T124" s="384"/>
      <c r="U124" s="384"/>
    </row>
    <row r="125" spans="1:21" s="95" customFormat="1" ht="53.25" customHeight="1" x14ac:dyDescent="0.35">
      <c r="A125" s="183"/>
      <c r="B125" s="183"/>
      <c r="C125" s="250" t="s">
        <v>1258</v>
      </c>
      <c r="D125" s="423"/>
      <c r="E125" s="250"/>
      <c r="F125" s="380" t="s">
        <v>47</v>
      </c>
      <c r="G125" s="183"/>
      <c r="H125" s="185"/>
      <c r="I125" s="183"/>
      <c r="J125" s="185"/>
      <c r="K125" s="195">
        <v>1.329</v>
      </c>
      <c r="L125" s="188"/>
      <c r="M125" s="176"/>
      <c r="N125" s="129"/>
      <c r="O125" s="183"/>
      <c r="P125" s="184"/>
      <c r="Q125" s="183"/>
      <c r="R125" s="216"/>
      <c r="S125" s="384"/>
      <c r="T125" s="384">
        <v>1.329</v>
      </c>
      <c r="U125" s="384"/>
    </row>
    <row r="126" spans="1:21" s="95" customFormat="1" ht="53.25" customHeight="1" x14ac:dyDescent="0.35">
      <c r="A126" s="183"/>
      <c r="B126" s="183" t="s">
        <v>1154</v>
      </c>
      <c r="C126" s="250" t="s">
        <v>1259</v>
      </c>
      <c r="D126" s="423"/>
      <c r="E126" s="250"/>
      <c r="F126" s="380" t="s">
        <v>47</v>
      </c>
      <c r="G126" s="183"/>
      <c r="H126" s="185"/>
      <c r="I126" s="183"/>
      <c r="J126" s="185"/>
      <c r="K126" s="195"/>
      <c r="L126" s="188"/>
      <c r="M126" s="176"/>
      <c r="N126" s="129"/>
      <c r="O126" s="183"/>
      <c r="P126" s="184"/>
      <c r="Q126" s="183"/>
      <c r="R126" s="216"/>
      <c r="S126" s="384"/>
      <c r="T126" s="384"/>
      <c r="U126" s="384"/>
    </row>
    <row r="127" spans="1:21" s="214" customFormat="1" ht="91" x14ac:dyDescent="0.35">
      <c r="A127" s="183"/>
      <c r="B127" s="183"/>
      <c r="C127" s="373" t="s">
        <v>1461</v>
      </c>
      <c r="D127" s="424"/>
      <c r="E127" s="250"/>
      <c r="F127" s="380"/>
      <c r="G127" s="183"/>
      <c r="H127" s="185"/>
      <c r="I127" s="183"/>
      <c r="J127" s="185"/>
      <c r="K127" s="195"/>
      <c r="L127" s="188"/>
      <c r="M127" s="176"/>
      <c r="N127" s="129" t="s">
        <v>1463</v>
      </c>
      <c r="O127" s="183"/>
      <c r="P127" s="184"/>
      <c r="Q127" s="183"/>
      <c r="R127" s="216"/>
      <c r="S127" s="384"/>
      <c r="T127" s="384"/>
      <c r="U127" s="384"/>
    </row>
    <row r="128" spans="1:21" s="95" customFormat="1" ht="53.25" customHeight="1" x14ac:dyDescent="0.35">
      <c r="A128" s="183">
        <v>63</v>
      </c>
      <c r="B128" s="183" t="s">
        <v>632</v>
      </c>
      <c r="C128" s="250" t="s">
        <v>1225</v>
      </c>
      <c r="D128" s="422" t="s">
        <v>446</v>
      </c>
      <c r="E128" s="250" t="s">
        <v>445</v>
      </c>
      <c r="F128" s="380" t="s">
        <v>47</v>
      </c>
      <c r="G128" s="183"/>
      <c r="H128" s="185">
        <v>538530.89</v>
      </c>
      <c r="I128" s="185">
        <v>538530.89</v>
      </c>
      <c r="J128" s="185"/>
      <c r="K128" s="195"/>
      <c r="L128" s="188"/>
      <c r="M128" s="176">
        <v>39650</v>
      </c>
      <c r="N128" s="129" t="s">
        <v>296</v>
      </c>
      <c r="O128" s="183"/>
      <c r="P128" s="184"/>
      <c r="Q128" s="183"/>
      <c r="R128" s="216"/>
      <c r="S128" s="384"/>
      <c r="T128" s="384"/>
      <c r="U128" s="384"/>
    </row>
    <row r="129" spans="1:21" s="95" customFormat="1" ht="53.25" customHeight="1" x14ac:dyDescent="0.35">
      <c r="A129" s="183"/>
      <c r="B129" s="183"/>
      <c r="C129" s="250" t="s">
        <v>1267</v>
      </c>
      <c r="D129" s="423"/>
      <c r="E129" s="250"/>
      <c r="F129" s="380" t="s">
        <v>47</v>
      </c>
      <c r="G129" s="183"/>
      <c r="H129" s="185"/>
      <c r="I129" s="183"/>
      <c r="J129" s="185"/>
      <c r="K129" s="195">
        <v>1.0369999999999999</v>
      </c>
      <c r="L129" s="188"/>
      <c r="M129" s="176"/>
      <c r="N129" s="129"/>
      <c r="O129" s="183"/>
      <c r="P129" s="184"/>
      <c r="Q129" s="183"/>
      <c r="R129" s="216"/>
      <c r="S129" s="384"/>
      <c r="T129" s="384">
        <v>1.0369999999999999</v>
      </c>
      <c r="U129" s="384"/>
    </row>
    <row r="130" spans="1:21" s="95" customFormat="1" ht="53.25" customHeight="1" x14ac:dyDescent="0.35">
      <c r="A130" s="183"/>
      <c r="B130" s="183"/>
      <c r="C130" s="250" t="s">
        <v>1268</v>
      </c>
      <c r="D130" s="424"/>
      <c r="E130" s="250"/>
      <c r="F130" s="380" t="s">
        <v>47</v>
      </c>
      <c r="G130" s="183"/>
      <c r="H130" s="185"/>
      <c r="I130" s="183"/>
      <c r="J130" s="185"/>
      <c r="K130" s="195"/>
      <c r="L130" s="188"/>
      <c r="M130" s="176"/>
      <c r="N130" s="129"/>
      <c r="O130" s="183"/>
      <c r="P130" s="184"/>
      <c r="Q130" s="183"/>
      <c r="R130" s="216"/>
      <c r="S130" s="384"/>
      <c r="T130" s="384"/>
      <c r="U130" s="384"/>
    </row>
    <row r="131" spans="1:21" s="95" customFormat="1" ht="53.25" customHeight="1" x14ac:dyDescent="0.35">
      <c r="A131" s="183">
        <v>64</v>
      </c>
      <c r="B131" s="183" t="s">
        <v>633</v>
      </c>
      <c r="C131" s="250" t="s">
        <v>1225</v>
      </c>
      <c r="D131" s="425" t="s">
        <v>448</v>
      </c>
      <c r="E131" s="250" t="s">
        <v>447</v>
      </c>
      <c r="F131" s="380" t="s">
        <v>47</v>
      </c>
      <c r="G131" s="183"/>
      <c r="H131" s="185">
        <v>1</v>
      </c>
      <c r="I131" s="185">
        <v>1</v>
      </c>
      <c r="J131" s="185"/>
      <c r="K131" s="195"/>
      <c r="L131" s="188"/>
      <c r="M131" s="176">
        <v>39650</v>
      </c>
      <c r="N131" s="129" t="s">
        <v>296</v>
      </c>
      <c r="O131" s="183"/>
      <c r="P131" s="184"/>
      <c r="Q131" s="183"/>
      <c r="R131" s="216"/>
      <c r="S131" s="384"/>
      <c r="T131" s="384"/>
      <c r="U131" s="384"/>
    </row>
    <row r="132" spans="1:21" s="95" customFormat="1" ht="53.25" customHeight="1" x14ac:dyDescent="0.35">
      <c r="A132" s="183"/>
      <c r="B132" s="183"/>
      <c r="C132" s="250" t="s">
        <v>371</v>
      </c>
      <c r="D132" s="426"/>
      <c r="E132" s="250"/>
      <c r="F132" s="380" t="s">
        <v>47</v>
      </c>
      <c r="G132" s="183"/>
      <c r="H132" s="185"/>
      <c r="I132" s="183"/>
      <c r="J132" s="185"/>
      <c r="K132" s="195">
        <v>0.25</v>
      </c>
      <c r="L132" s="188"/>
      <c r="M132" s="176"/>
      <c r="N132" s="129"/>
      <c r="O132" s="183"/>
      <c r="P132" s="184"/>
      <c r="Q132" s="183"/>
      <c r="R132" s="216"/>
      <c r="S132" s="384">
        <v>0.25</v>
      </c>
      <c r="T132" s="384"/>
      <c r="U132" s="384"/>
    </row>
    <row r="133" spans="1:21" s="95" customFormat="1" ht="48.75" customHeight="1" x14ac:dyDescent="0.35">
      <c r="A133" s="183"/>
      <c r="B133" s="387" t="s">
        <v>1159</v>
      </c>
      <c r="C133" s="250" t="s">
        <v>1311</v>
      </c>
      <c r="D133" s="427"/>
      <c r="E133" s="250"/>
      <c r="F133" s="380" t="s">
        <v>47</v>
      </c>
      <c r="G133" s="183"/>
      <c r="H133" s="184"/>
      <c r="I133" s="184"/>
      <c r="J133" s="185"/>
      <c r="K133" s="388"/>
      <c r="L133" s="189"/>
      <c r="M133" s="176"/>
      <c r="N133" s="130" t="s">
        <v>1164</v>
      </c>
      <c r="O133" s="183"/>
      <c r="P133" s="184"/>
      <c r="Q133" s="183"/>
      <c r="R133" s="216"/>
      <c r="S133" s="384"/>
      <c r="T133" s="384"/>
      <c r="U133" s="384"/>
    </row>
    <row r="134" spans="1:21" s="95" customFormat="1" ht="53.25" customHeight="1" x14ac:dyDescent="0.35">
      <c r="A134" s="183">
        <v>65</v>
      </c>
      <c r="B134" s="183" t="s">
        <v>634</v>
      </c>
      <c r="C134" s="250" t="s">
        <v>1225</v>
      </c>
      <c r="D134" s="421" t="s">
        <v>450</v>
      </c>
      <c r="E134" s="250" t="s">
        <v>449</v>
      </c>
      <c r="F134" s="380" t="s">
        <v>47</v>
      </c>
      <c r="G134" s="183"/>
      <c r="H134" s="184">
        <v>39040.28</v>
      </c>
      <c r="I134" s="184">
        <v>39040.28</v>
      </c>
      <c r="J134" s="185"/>
      <c r="K134" s="195"/>
      <c r="L134" s="188"/>
      <c r="M134" s="176">
        <v>39650</v>
      </c>
      <c r="N134" s="129" t="s">
        <v>296</v>
      </c>
      <c r="O134" s="183"/>
      <c r="P134" s="184"/>
      <c r="Q134" s="183"/>
      <c r="R134" s="216"/>
      <c r="S134" s="384"/>
      <c r="T134" s="384"/>
      <c r="U134" s="384"/>
    </row>
    <row r="135" spans="1:21" s="95" customFormat="1" ht="53.25" customHeight="1" x14ac:dyDescent="0.35">
      <c r="A135" s="183"/>
      <c r="B135" s="183"/>
      <c r="C135" s="250" t="s">
        <v>1265</v>
      </c>
      <c r="D135" s="421"/>
      <c r="E135" s="250"/>
      <c r="F135" s="380" t="s">
        <v>47</v>
      </c>
      <c r="G135" s="183"/>
      <c r="H135" s="184"/>
      <c r="I135" s="183"/>
      <c r="J135" s="185"/>
      <c r="K135" s="195">
        <v>1.736</v>
      </c>
      <c r="L135" s="188"/>
      <c r="M135" s="176"/>
      <c r="N135" s="129"/>
      <c r="O135" s="183"/>
      <c r="P135" s="184"/>
      <c r="Q135" s="183"/>
      <c r="R135" s="216"/>
      <c r="S135" s="384"/>
      <c r="T135" s="384">
        <v>1.736</v>
      </c>
      <c r="U135" s="384"/>
    </row>
    <row r="136" spans="1:21" s="95" customFormat="1" ht="53.25" customHeight="1" x14ac:dyDescent="0.35">
      <c r="A136" s="183"/>
      <c r="B136" s="183"/>
      <c r="C136" s="250" t="s">
        <v>1266</v>
      </c>
      <c r="D136" s="421"/>
      <c r="E136" s="250"/>
      <c r="F136" s="380" t="s">
        <v>47</v>
      </c>
      <c r="G136" s="183"/>
      <c r="H136" s="184"/>
      <c r="I136" s="183"/>
      <c r="J136" s="185"/>
      <c r="K136" s="195"/>
      <c r="L136" s="188"/>
      <c r="M136" s="176"/>
      <c r="N136" s="129"/>
      <c r="O136" s="183"/>
      <c r="P136" s="184"/>
      <c r="Q136" s="183"/>
      <c r="R136" s="216"/>
      <c r="S136" s="384"/>
      <c r="T136" s="384"/>
      <c r="U136" s="384"/>
    </row>
    <row r="137" spans="1:21" s="95" customFormat="1" ht="53.25" customHeight="1" x14ac:dyDescent="0.35">
      <c r="A137" s="183">
        <v>66</v>
      </c>
      <c r="B137" s="183" t="s">
        <v>635</v>
      </c>
      <c r="C137" s="250" t="s">
        <v>452</v>
      </c>
      <c r="D137" s="250" t="s">
        <v>453</v>
      </c>
      <c r="E137" s="250" t="s">
        <v>451</v>
      </c>
      <c r="F137" s="380" t="s">
        <v>47</v>
      </c>
      <c r="G137" s="183"/>
      <c r="H137" s="184">
        <v>31232.22</v>
      </c>
      <c r="I137" s="184">
        <v>31232.22</v>
      </c>
      <c r="J137" s="185"/>
      <c r="K137" s="195">
        <v>0.8</v>
      </c>
      <c r="L137" s="186"/>
      <c r="M137" s="176">
        <v>39650</v>
      </c>
      <c r="N137" s="129" t="s">
        <v>296</v>
      </c>
      <c r="O137" s="183"/>
      <c r="P137" s="184"/>
      <c r="Q137" s="183"/>
      <c r="R137" s="216"/>
      <c r="S137" s="384"/>
      <c r="T137" s="384">
        <v>0.8</v>
      </c>
      <c r="U137" s="384"/>
    </row>
    <row r="138" spans="1:21" s="95" customFormat="1" ht="53.25" customHeight="1" x14ac:dyDescent="0.35">
      <c r="A138" s="183">
        <v>67</v>
      </c>
      <c r="B138" s="183" t="s">
        <v>636</v>
      </c>
      <c r="C138" s="250" t="s">
        <v>1225</v>
      </c>
      <c r="D138" s="425" t="s">
        <v>455</v>
      </c>
      <c r="E138" s="250" t="s">
        <v>454</v>
      </c>
      <c r="F138" s="380" t="s">
        <v>47</v>
      </c>
      <c r="G138" s="183"/>
      <c r="H138" s="185">
        <f>142380.15+36410</f>
        <v>178790.15</v>
      </c>
      <c r="I138" s="185">
        <f>142380.15+36410</f>
        <v>178790.15</v>
      </c>
      <c r="J138" s="185"/>
      <c r="K138" s="195"/>
      <c r="L138" s="186"/>
      <c r="M138" s="176">
        <v>39650</v>
      </c>
      <c r="N138" s="129" t="s">
        <v>296</v>
      </c>
      <c r="O138" s="183"/>
      <c r="P138" s="184"/>
      <c r="Q138" s="183"/>
      <c r="R138" s="216"/>
      <c r="S138" s="384"/>
      <c r="T138" s="384"/>
      <c r="U138" s="384"/>
    </row>
    <row r="139" spans="1:21" s="95" customFormat="1" ht="53.25" customHeight="1" x14ac:dyDescent="0.35">
      <c r="A139" s="183"/>
      <c r="B139" s="183"/>
      <c r="C139" s="250" t="s">
        <v>1262</v>
      </c>
      <c r="D139" s="426"/>
      <c r="E139" s="250"/>
      <c r="F139" s="380" t="s">
        <v>47</v>
      </c>
      <c r="G139" s="183"/>
      <c r="H139" s="185"/>
      <c r="I139" s="183"/>
      <c r="J139" s="185"/>
      <c r="K139" s="195">
        <v>1.099</v>
      </c>
      <c r="L139" s="186"/>
      <c r="M139" s="176"/>
      <c r="N139" s="129"/>
      <c r="O139" s="183"/>
      <c r="P139" s="184"/>
      <c r="Q139" s="183"/>
      <c r="R139" s="216"/>
      <c r="S139" s="384"/>
      <c r="T139" s="384"/>
      <c r="U139" s="384">
        <v>1.099</v>
      </c>
    </row>
    <row r="140" spans="1:21" s="95" customFormat="1" ht="53.25" customHeight="1" x14ac:dyDescent="0.35">
      <c r="A140" s="183"/>
      <c r="B140" s="183" t="s">
        <v>1160</v>
      </c>
      <c r="C140" s="250" t="s">
        <v>1779</v>
      </c>
      <c r="D140" s="426"/>
      <c r="E140" s="250"/>
      <c r="F140" s="380" t="s">
        <v>47</v>
      </c>
      <c r="G140" s="183"/>
      <c r="H140" s="185"/>
      <c r="I140" s="183"/>
      <c r="J140" s="185"/>
      <c r="K140" s="195"/>
      <c r="L140" s="186"/>
      <c r="M140" s="176"/>
      <c r="N140" s="129"/>
      <c r="O140" s="183"/>
      <c r="P140" s="184"/>
      <c r="Q140" s="183"/>
      <c r="R140" s="216"/>
      <c r="S140" s="384"/>
      <c r="T140" s="384"/>
      <c r="U140" s="384"/>
    </row>
    <row r="141" spans="1:21" s="214" customFormat="1" ht="91" x14ac:dyDescent="0.35">
      <c r="A141" s="183"/>
      <c r="B141" s="183"/>
      <c r="C141" s="373" t="s">
        <v>1461</v>
      </c>
      <c r="D141" s="427"/>
      <c r="E141" s="250"/>
      <c r="F141" s="380" t="s">
        <v>47</v>
      </c>
      <c r="G141" s="183"/>
      <c r="H141" s="185"/>
      <c r="I141" s="183"/>
      <c r="J141" s="185"/>
      <c r="K141" s="195"/>
      <c r="L141" s="186"/>
      <c r="M141" s="176"/>
      <c r="N141" s="129" t="s">
        <v>1462</v>
      </c>
      <c r="O141" s="183"/>
      <c r="P141" s="184"/>
      <c r="Q141" s="183"/>
      <c r="R141" s="216"/>
      <c r="S141" s="384"/>
      <c r="T141" s="384"/>
      <c r="U141" s="384"/>
    </row>
    <row r="142" spans="1:21" s="95" customFormat="1" ht="53.25" customHeight="1" x14ac:dyDescent="0.35">
      <c r="A142" s="183">
        <v>68</v>
      </c>
      <c r="B142" s="183" t="s">
        <v>637</v>
      </c>
      <c r="C142" s="250" t="s">
        <v>457</v>
      </c>
      <c r="D142" s="250" t="s">
        <v>458</v>
      </c>
      <c r="E142" s="250" t="s">
        <v>456</v>
      </c>
      <c r="F142" s="380" t="s">
        <v>47</v>
      </c>
      <c r="G142" s="183"/>
      <c r="H142" s="184">
        <v>1</v>
      </c>
      <c r="I142" s="184">
        <v>1</v>
      </c>
      <c r="J142" s="185"/>
      <c r="K142" s="195">
        <v>0.15</v>
      </c>
      <c r="L142" s="188"/>
      <c r="M142" s="176">
        <v>39650</v>
      </c>
      <c r="N142" s="129" t="s">
        <v>296</v>
      </c>
      <c r="O142" s="183"/>
      <c r="P142" s="184"/>
      <c r="Q142" s="183"/>
      <c r="R142" s="216"/>
      <c r="S142" s="384">
        <v>0.15</v>
      </c>
      <c r="T142" s="384"/>
      <c r="U142" s="384"/>
    </row>
    <row r="143" spans="1:21" s="223" customFormat="1" ht="53.25" customHeight="1" x14ac:dyDescent="0.35">
      <c r="A143" s="183">
        <v>69</v>
      </c>
      <c r="B143" s="183" t="s">
        <v>638</v>
      </c>
      <c r="C143" s="250" t="s">
        <v>460</v>
      </c>
      <c r="D143" s="250" t="s">
        <v>461</v>
      </c>
      <c r="E143" s="250" t="s">
        <v>459</v>
      </c>
      <c r="F143" s="380" t="s">
        <v>47</v>
      </c>
      <c r="G143" s="183"/>
      <c r="H143" s="184">
        <v>1</v>
      </c>
      <c r="I143" s="184">
        <v>1</v>
      </c>
      <c r="J143" s="185"/>
      <c r="K143" s="195">
        <v>0.2</v>
      </c>
      <c r="L143" s="186"/>
      <c r="M143" s="176">
        <v>39650</v>
      </c>
      <c r="N143" s="129" t="s">
        <v>296</v>
      </c>
      <c r="O143" s="183"/>
      <c r="P143" s="184"/>
      <c r="Q143" s="183"/>
      <c r="R143" s="216"/>
      <c r="S143" s="384">
        <v>0.2</v>
      </c>
      <c r="T143" s="384"/>
      <c r="U143" s="384"/>
    </row>
    <row r="144" spans="1:21" s="95" customFormat="1" ht="53.25" customHeight="1" x14ac:dyDescent="0.35">
      <c r="A144" s="183">
        <v>70</v>
      </c>
      <c r="B144" s="183" t="s">
        <v>639</v>
      </c>
      <c r="C144" s="250" t="s">
        <v>463</v>
      </c>
      <c r="D144" s="250" t="s">
        <v>464</v>
      </c>
      <c r="E144" s="250" t="s">
        <v>462</v>
      </c>
      <c r="F144" s="380" t="s">
        <v>47</v>
      </c>
      <c r="G144" s="183"/>
      <c r="H144" s="184">
        <v>178648.08</v>
      </c>
      <c r="I144" s="183">
        <v>178648.08</v>
      </c>
      <c r="J144" s="185"/>
      <c r="K144" s="195">
        <v>2.1</v>
      </c>
      <c r="L144" s="186"/>
      <c r="M144" s="176">
        <v>39650</v>
      </c>
      <c r="N144" s="129" t="s">
        <v>296</v>
      </c>
      <c r="O144" s="183"/>
      <c r="P144" s="184"/>
      <c r="Q144" s="183"/>
      <c r="R144" s="216"/>
      <c r="S144" s="384">
        <v>0.1</v>
      </c>
      <c r="T144" s="384"/>
      <c r="U144" s="384">
        <v>2</v>
      </c>
    </row>
    <row r="145" spans="1:21" s="95" customFormat="1" ht="53.25" customHeight="1" x14ac:dyDescent="0.35">
      <c r="A145" s="183">
        <v>71</v>
      </c>
      <c r="B145" s="183" t="s">
        <v>640</v>
      </c>
      <c r="C145" s="250" t="s">
        <v>466</v>
      </c>
      <c r="D145" s="250" t="s">
        <v>467</v>
      </c>
      <c r="E145" s="250" t="s">
        <v>465</v>
      </c>
      <c r="F145" s="380" t="s">
        <v>47</v>
      </c>
      <c r="G145" s="183"/>
      <c r="H145" s="184">
        <v>21229.1</v>
      </c>
      <c r="I145" s="184">
        <v>21229.1</v>
      </c>
      <c r="J145" s="185"/>
      <c r="K145" s="195">
        <v>2.15</v>
      </c>
      <c r="L145" s="186"/>
      <c r="M145" s="176">
        <v>39650</v>
      </c>
      <c r="N145" s="129" t="s">
        <v>296</v>
      </c>
      <c r="O145" s="183"/>
      <c r="P145" s="184"/>
      <c r="Q145" s="183"/>
      <c r="R145" s="216"/>
      <c r="S145" s="384">
        <v>0.15</v>
      </c>
      <c r="T145" s="384"/>
      <c r="U145" s="384">
        <v>2</v>
      </c>
    </row>
    <row r="146" spans="1:21" s="95" customFormat="1" ht="53.25" customHeight="1" x14ac:dyDescent="0.35">
      <c r="A146" s="183">
        <v>72</v>
      </c>
      <c r="B146" s="183" t="s">
        <v>641</v>
      </c>
      <c r="C146" s="250" t="s">
        <v>469</v>
      </c>
      <c r="D146" s="250" t="s">
        <v>470</v>
      </c>
      <c r="E146" s="250" t="s">
        <v>468</v>
      </c>
      <c r="F146" s="380" t="s">
        <v>47</v>
      </c>
      <c r="G146" s="183"/>
      <c r="H146" s="184">
        <v>21229.1</v>
      </c>
      <c r="I146" s="184">
        <v>21229.1</v>
      </c>
      <c r="J146" s="185"/>
      <c r="K146" s="195">
        <v>2</v>
      </c>
      <c r="L146" s="186"/>
      <c r="M146" s="176">
        <v>39650</v>
      </c>
      <c r="N146" s="129" t="s">
        <v>296</v>
      </c>
      <c r="O146" s="183"/>
      <c r="P146" s="184"/>
      <c r="Q146" s="183"/>
      <c r="R146" s="216"/>
      <c r="S146" s="384"/>
      <c r="T146" s="384"/>
      <c r="U146" s="384">
        <v>2</v>
      </c>
    </row>
    <row r="147" spans="1:21" s="95" customFormat="1" ht="53.25" customHeight="1" x14ac:dyDescent="0.35">
      <c r="A147" s="183">
        <v>73</v>
      </c>
      <c r="B147" s="183" t="s">
        <v>642</v>
      </c>
      <c r="C147" s="250" t="s">
        <v>472</v>
      </c>
      <c r="D147" s="250" t="s">
        <v>473</v>
      </c>
      <c r="E147" s="250" t="s">
        <v>471</v>
      </c>
      <c r="F147" s="380" t="s">
        <v>47</v>
      </c>
      <c r="G147" s="183"/>
      <c r="H147" s="184">
        <f>3715.09+1270792</f>
        <v>1274507.0900000001</v>
      </c>
      <c r="I147" s="183">
        <v>1274507.0900000001</v>
      </c>
      <c r="J147" s="185"/>
      <c r="K147" s="195">
        <v>0.85</v>
      </c>
      <c r="L147" s="186"/>
      <c r="M147" s="176">
        <v>39650</v>
      </c>
      <c r="N147" s="129" t="s">
        <v>296</v>
      </c>
      <c r="O147" s="183"/>
      <c r="P147" s="184"/>
      <c r="Q147" s="183"/>
      <c r="R147" s="216"/>
      <c r="S147" s="384">
        <v>0.5</v>
      </c>
      <c r="T147" s="384"/>
      <c r="U147" s="384">
        <v>0.35</v>
      </c>
    </row>
    <row r="148" spans="1:21" s="95" customFormat="1" ht="53.25" customHeight="1" x14ac:dyDescent="0.35">
      <c r="A148" s="183">
        <v>74</v>
      </c>
      <c r="B148" s="183" t="s">
        <v>643</v>
      </c>
      <c r="C148" s="250" t="s">
        <v>475</v>
      </c>
      <c r="D148" s="250" t="s">
        <v>476</v>
      </c>
      <c r="E148" s="250" t="s">
        <v>474</v>
      </c>
      <c r="F148" s="380" t="s">
        <v>47</v>
      </c>
      <c r="G148" s="183"/>
      <c r="H148" s="184">
        <v>8491.64</v>
      </c>
      <c r="I148" s="184">
        <v>8491.64</v>
      </c>
      <c r="J148" s="185"/>
      <c r="K148" s="195">
        <v>0.8</v>
      </c>
      <c r="L148" s="186"/>
      <c r="M148" s="176">
        <v>39650</v>
      </c>
      <c r="N148" s="129" t="s">
        <v>296</v>
      </c>
      <c r="O148" s="183"/>
      <c r="P148" s="184"/>
      <c r="Q148" s="183"/>
      <c r="R148" s="216"/>
      <c r="S148" s="384"/>
      <c r="T148" s="217"/>
      <c r="U148" s="384">
        <v>0.8</v>
      </c>
    </row>
    <row r="149" spans="1:21" s="95" customFormat="1" ht="53.25" customHeight="1" x14ac:dyDescent="0.35">
      <c r="A149" s="183">
        <v>75</v>
      </c>
      <c r="B149" s="183" t="s">
        <v>644</v>
      </c>
      <c r="C149" s="250" t="s">
        <v>478</v>
      </c>
      <c r="D149" s="250" t="s">
        <v>479</v>
      </c>
      <c r="E149" s="250" t="s">
        <v>477</v>
      </c>
      <c r="F149" s="380" t="s">
        <v>47</v>
      </c>
      <c r="G149" s="183"/>
      <c r="H149" s="184">
        <v>114870.37</v>
      </c>
      <c r="I149" s="183">
        <v>114870.37</v>
      </c>
      <c r="J149" s="185"/>
      <c r="K149" s="195">
        <v>2.1</v>
      </c>
      <c r="L149" s="186"/>
      <c r="M149" s="176">
        <v>39650</v>
      </c>
      <c r="N149" s="129" t="s">
        <v>296</v>
      </c>
      <c r="O149" s="183"/>
      <c r="P149" s="184"/>
      <c r="Q149" s="183"/>
      <c r="R149" s="216"/>
      <c r="S149" s="384"/>
      <c r="T149" s="384">
        <v>0.1</v>
      </c>
      <c r="U149" s="384">
        <v>2</v>
      </c>
    </row>
    <row r="150" spans="1:21" s="95" customFormat="1" ht="53.25" customHeight="1" x14ac:dyDescent="0.35">
      <c r="A150" s="183">
        <v>76</v>
      </c>
      <c r="B150" s="183" t="s">
        <v>645</v>
      </c>
      <c r="C150" s="250" t="s">
        <v>481</v>
      </c>
      <c r="D150" s="250" t="s">
        <v>482</v>
      </c>
      <c r="E150" s="250" t="s">
        <v>480</v>
      </c>
      <c r="F150" s="380" t="s">
        <v>47</v>
      </c>
      <c r="G150" s="183"/>
      <c r="H150" s="184">
        <v>14896.45</v>
      </c>
      <c r="I150" s="183">
        <v>14896.45</v>
      </c>
      <c r="J150" s="185"/>
      <c r="K150" s="195">
        <v>0.6</v>
      </c>
      <c r="L150" s="186"/>
      <c r="M150" s="176">
        <v>39650</v>
      </c>
      <c r="N150" s="129" t="s">
        <v>296</v>
      </c>
      <c r="O150" s="183"/>
      <c r="P150" s="184"/>
      <c r="Q150" s="183"/>
      <c r="R150" s="216"/>
      <c r="S150" s="384"/>
      <c r="T150" s="384">
        <v>0.3</v>
      </c>
      <c r="U150" s="384">
        <v>0.3</v>
      </c>
    </row>
    <row r="151" spans="1:21" s="95" customFormat="1" ht="53.25" customHeight="1" x14ac:dyDescent="0.35">
      <c r="A151" s="183">
        <v>77</v>
      </c>
      <c r="B151" s="183" t="s">
        <v>646</v>
      </c>
      <c r="C151" s="250" t="s">
        <v>484</v>
      </c>
      <c r="D151" s="250" t="s">
        <v>485</v>
      </c>
      <c r="E151" s="250" t="s">
        <v>483</v>
      </c>
      <c r="F151" s="380" t="s">
        <v>47</v>
      </c>
      <c r="G151" s="183"/>
      <c r="H151" s="184">
        <v>430106.45</v>
      </c>
      <c r="I151" s="184">
        <v>430106.45</v>
      </c>
      <c r="J151" s="185"/>
      <c r="K151" s="195">
        <v>0.75</v>
      </c>
      <c r="L151" s="186"/>
      <c r="M151" s="176">
        <v>39650</v>
      </c>
      <c r="N151" s="129" t="s">
        <v>296</v>
      </c>
      <c r="O151" s="183"/>
      <c r="P151" s="184"/>
      <c r="Q151" s="183"/>
      <c r="R151" s="216"/>
      <c r="S151" s="384"/>
      <c r="T151" s="384">
        <v>0.6</v>
      </c>
      <c r="U151" s="384">
        <v>0.15</v>
      </c>
    </row>
    <row r="152" spans="1:21" s="95" customFormat="1" ht="53.25" customHeight="1" x14ac:dyDescent="0.35">
      <c r="A152" s="183">
        <v>78</v>
      </c>
      <c r="B152" s="183" t="s">
        <v>647</v>
      </c>
      <c r="C152" s="250" t="s">
        <v>487</v>
      </c>
      <c r="D152" s="250" t="s">
        <v>488</v>
      </c>
      <c r="E152" s="250" t="s">
        <v>486</v>
      </c>
      <c r="F152" s="380" t="s">
        <v>47</v>
      </c>
      <c r="G152" s="183"/>
      <c r="H152" s="184">
        <v>7808.06</v>
      </c>
      <c r="I152" s="184">
        <v>7808.06</v>
      </c>
      <c r="J152" s="185"/>
      <c r="K152" s="195">
        <v>0.6</v>
      </c>
      <c r="L152" s="186"/>
      <c r="M152" s="176">
        <v>39650</v>
      </c>
      <c r="N152" s="129" t="s">
        <v>296</v>
      </c>
      <c r="O152" s="183"/>
      <c r="P152" s="184"/>
      <c r="Q152" s="183"/>
      <c r="R152" s="216"/>
      <c r="S152" s="384">
        <v>0.4</v>
      </c>
      <c r="T152" s="384">
        <v>0.2</v>
      </c>
      <c r="U152" s="384"/>
    </row>
    <row r="153" spans="1:21" s="95" customFormat="1" ht="53.25" customHeight="1" x14ac:dyDescent="0.35">
      <c r="A153" s="183">
        <v>79</v>
      </c>
      <c r="B153" s="183" t="s">
        <v>648</v>
      </c>
      <c r="C153" s="250" t="s">
        <v>490</v>
      </c>
      <c r="D153" s="250" t="s">
        <v>110</v>
      </c>
      <c r="E153" s="250" t="s">
        <v>489</v>
      </c>
      <c r="F153" s="380" t="s">
        <v>47</v>
      </c>
      <c r="G153" s="183"/>
      <c r="H153" s="184">
        <v>11712.08</v>
      </c>
      <c r="I153" s="183"/>
      <c r="J153" s="185"/>
      <c r="K153" s="195">
        <v>0.3</v>
      </c>
      <c r="L153" s="186"/>
      <c r="M153" s="176">
        <v>39650</v>
      </c>
      <c r="N153" s="129" t="s">
        <v>296</v>
      </c>
      <c r="O153" s="183"/>
      <c r="P153" s="184"/>
      <c r="Q153" s="183"/>
      <c r="R153" s="216"/>
      <c r="S153" s="384"/>
      <c r="T153" s="384">
        <v>0.3</v>
      </c>
      <c r="U153" s="384"/>
    </row>
    <row r="154" spans="1:21" s="95" customFormat="1" ht="53.25" customHeight="1" x14ac:dyDescent="0.35">
      <c r="A154" s="183">
        <v>80</v>
      </c>
      <c r="B154" s="183" t="s">
        <v>649</v>
      </c>
      <c r="C154" s="250" t="s">
        <v>492</v>
      </c>
      <c r="D154" s="250" t="s">
        <v>493</v>
      </c>
      <c r="E154" s="250" t="s">
        <v>491</v>
      </c>
      <c r="F154" s="380" t="s">
        <v>47</v>
      </c>
      <c r="G154" s="183"/>
      <c r="H154" s="184">
        <v>1</v>
      </c>
      <c r="I154" s="184">
        <v>1</v>
      </c>
      <c r="J154" s="185"/>
      <c r="K154" s="195">
        <v>0.3</v>
      </c>
      <c r="L154" s="186"/>
      <c r="M154" s="176">
        <v>39650</v>
      </c>
      <c r="N154" s="129" t="s">
        <v>296</v>
      </c>
      <c r="O154" s="183"/>
      <c r="P154" s="184"/>
      <c r="Q154" s="183"/>
      <c r="R154" s="216"/>
      <c r="S154" s="384">
        <v>0.3</v>
      </c>
      <c r="T154" s="384"/>
      <c r="U154" s="384"/>
    </row>
    <row r="155" spans="1:21" s="95" customFormat="1" ht="53.25" customHeight="1" x14ac:dyDescent="0.35">
      <c r="A155" s="183">
        <v>81</v>
      </c>
      <c r="B155" s="183" t="s">
        <v>650</v>
      </c>
      <c r="C155" s="250" t="s">
        <v>460</v>
      </c>
      <c r="D155" s="250" t="s">
        <v>495</v>
      </c>
      <c r="E155" s="250" t="s">
        <v>494</v>
      </c>
      <c r="F155" s="380" t="s">
        <v>47</v>
      </c>
      <c r="G155" s="183"/>
      <c r="H155" s="184">
        <v>1</v>
      </c>
      <c r="I155" s="184">
        <v>1</v>
      </c>
      <c r="J155" s="185"/>
      <c r="K155" s="195">
        <v>0.2</v>
      </c>
      <c r="L155" s="186"/>
      <c r="M155" s="176">
        <v>39650</v>
      </c>
      <c r="N155" s="129" t="s">
        <v>296</v>
      </c>
      <c r="O155" s="183"/>
      <c r="P155" s="184"/>
      <c r="Q155" s="183"/>
      <c r="R155" s="216"/>
      <c r="S155" s="384">
        <v>0.2</v>
      </c>
      <c r="T155" s="384"/>
      <c r="U155" s="384"/>
    </row>
    <row r="156" spans="1:21" s="95" customFormat="1" ht="53.25" customHeight="1" x14ac:dyDescent="0.35">
      <c r="A156" s="183">
        <v>82</v>
      </c>
      <c r="B156" s="183" t="s">
        <v>651</v>
      </c>
      <c r="C156" s="250" t="s">
        <v>304</v>
      </c>
      <c r="D156" s="250" t="s">
        <v>497</v>
      </c>
      <c r="E156" s="250" t="s">
        <v>496</v>
      </c>
      <c r="F156" s="380" t="s">
        <v>47</v>
      </c>
      <c r="G156" s="183"/>
      <c r="H156" s="184">
        <v>392521</v>
      </c>
      <c r="I156" s="184">
        <v>392521</v>
      </c>
      <c r="J156" s="185"/>
      <c r="K156" s="195">
        <v>0.5</v>
      </c>
      <c r="L156" s="186"/>
      <c r="M156" s="176">
        <v>39650</v>
      </c>
      <c r="N156" s="129" t="s">
        <v>296</v>
      </c>
      <c r="O156" s="183"/>
      <c r="P156" s="184"/>
      <c r="Q156" s="183"/>
      <c r="R156" s="216"/>
      <c r="S156" s="384">
        <v>0.5</v>
      </c>
      <c r="T156" s="384"/>
      <c r="U156" s="384"/>
    </row>
    <row r="157" spans="1:21" s="95" customFormat="1" ht="53.25" customHeight="1" x14ac:dyDescent="0.35">
      <c r="A157" s="183">
        <v>83</v>
      </c>
      <c r="B157" s="183" t="s">
        <v>652</v>
      </c>
      <c r="C157" s="250" t="s">
        <v>492</v>
      </c>
      <c r="D157" s="250" t="s">
        <v>499</v>
      </c>
      <c r="E157" s="250" t="s">
        <v>498</v>
      </c>
      <c r="F157" s="380" t="s">
        <v>47</v>
      </c>
      <c r="G157" s="183"/>
      <c r="H157" s="184">
        <v>1</v>
      </c>
      <c r="I157" s="184">
        <v>1</v>
      </c>
      <c r="J157" s="185"/>
      <c r="K157" s="195">
        <v>0.3</v>
      </c>
      <c r="L157" s="186"/>
      <c r="M157" s="176">
        <v>39650</v>
      </c>
      <c r="N157" s="129" t="s">
        <v>296</v>
      </c>
      <c r="O157" s="183"/>
      <c r="P157" s="184"/>
      <c r="Q157" s="183"/>
      <c r="R157" s="216"/>
      <c r="S157" s="384">
        <v>0.3</v>
      </c>
      <c r="T157" s="217"/>
      <c r="U157" s="384"/>
    </row>
    <row r="158" spans="1:21" s="95" customFormat="1" ht="53.25" customHeight="1" x14ac:dyDescent="0.35">
      <c r="A158" s="183">
        <v>84</v>
      </c>
      <c r="B158" s="183" t="s">
        <v>653</v>
      </c>
      <c r="C158" s="250" t="s">
        <v>492</v>
      </c>
      <c r="D158" s="250" t="s">
        <v>501</v>
      </c>
      <c r="E158" s="250" t="s">
        <v>500</v>
      </c>
      <c r="F158" s="380" t="s">
        <v>47</v>
      </c>
      <c r="G158" s="183"/>
      <c r="H158" s="184">
        <v>1</v>
      </c>
      <c r="I158" s="184">
        <v>1</v>
      </c>
      <c r="J158" s="185"/>
      <c r="K158" s="195">
        <v>0.3</v>
      </c>
      <c r="L158" s="186"/>
      <c r="M158" s="176">
        <v>39650</v>
      </c>
      <c r="N158" s="129" t="s">
        <v>296</v>
      </c>
      <c r="O158" s="183"/>
      <c r="P158" s="184"/>
      <c r="Q158" s="183"/>
      <c r="R158" s="216"/>
      <c r="S158" s="384">
        <v>0.3</v>
      </c>
      <c r="T158" s="384"/>
      <c r="U158" s="384"/>
    </row>
    <row r="159" spans="1:21" s="95" customFormat="1" ht="53.25" customHeight="1" x14ac:dyDescent="0.35">
      <c r="A159" s="183">
        <v>85</v>
      </c>
      <c r="B159" s="183" t="s">
        <v>654</v>
      </c>
      <c r="C159" s="250" t="s">
        <v>304</v>
      </c>
      <c r="D159" s="250" t="s">
        <v>503</v>
      </c>
      <c r="E159" s="250" t="s">
        <v>502</v>
      </c>
      <c r="F159" s="380" t="s">
        <v>47</v>
      </c>
      <c r="G159" s="183"/>
      <c r="H159" s="184">
        <v>1</v>
      </c>
      <c r="I159" s="184">
        <v>1</v>
      </c>
      <c r="J159" s="185"/>
      <c r="K159" s="195">
        <v>0.5</v>
      </c>
      <c r="L159" s="186"/>
      <c r="M159" s="176">
        <v>39650</v>
      </c>
      <c r="N159" s="129" t="s">
        <v>296</v>
      </c>
      <c r="O159" s="183"/>
      <c r="P159" s="184"/>
      <c r="Q159" s="183"/>
      <c r="R159" s="216"/>
      <c r="S159" s="384">
        <v>0.5</v>
      </c>
      <c r="T159" s="384"/>
      <c r="U159" s="384"/>
    </row>
    <row r="160" spans="1:21" s="95" customFormat="1" ht="53.25" customHeight="1" x14ac:dyDescent="0.35">
      <c r="A160" s="183">
        <v>86</v>
      </c>
      <c r="B160" s="183" t="s">
        <v>655</v>
      </c>
      <c r="C160" s="250" t="s">
        <v>505</v>
      </c>
      <c r="D160" s="250" t="s">
        <v>506</v>
      </c>
      <c r="E160" s="250" t="s">
        <v>504</v>
      </c>
      <c r="F160" s="380" t="s">
        <v>47</v>
      </c>
      <c r="G160" s="183"/>
      <c r="H160" s="184">
        <v>1061.46</v>
      </c>
      <c r="I160" s="184">
        <v>1061.46</v>
      </c>
      <c r="J160" s="185"/>
      <c r="K160" s="195">
        <v>0.1</v>
      </c>
      <c r="L160" s="186"/>
      <c r="M160" s="176">
        <v>39650</v>
      </c>
      <c r="N160" s="129" t="s">
        <v>296</v>
      </c>
      <c r="O160" s="183"/>
      <c r="P160" s="184"/>
      <c r="Q160" s="183"/>
      <c r="R160" s="216"/>
      <c r="S160" s="384">
        <v>0</v>
      </c>
      <c r="T160" s="384"/>
      <c r="U160" s="384">
        <v>0.1</v>
      </c>
    </row>
    <row r="161" spans="1:21" s="95" customFormat="1" ht="53.25" customHeight="1" x14ac:dyDescent="0.35">
      <c r="A161" s="183">
        <v>87</v>
      </c>
      <c r="B161" s="183" t="s">
        <v>656</v>
      </c>
      <c r="C161" s="250" t="s">
        <v>505</v>
      </c>
      <c r="D161" s="250" t="s">
        <v>508</v>
      </c>
      <c r="E161" s="250" t="s">
        <v>507</v>
      </c>
      <c r="F161" s="380" t="s">
        <v>47</v>
      </c>
      <c r="G161" s="183"/>
      <c r="H161" s="184">
        <v>1061.46</v>
      </c>
      <c r="I161" s="184">
        <v>1061.46</v>
      </c>
      <c r="J161" s="185"/>
      <c r="K161" s="195">
        <v>0.1</v>
      </c>
      <c r="L161" s="186"/>
      <c r="M161" s="176">
        <v>39650</v>
      </c>
      <c r="N161" s="129" t="s">
        <v>296</v>
      </c>
      <c r="O161" s="183"/>
      <c r="P161" s="184"/>
      <c r="Q161" s="183"/>
      <c r="R161" s="216"/>
      <c r="S161" s="384"/>
      <c r="T161" s="384"/>
      <c r="U161" s="384">
        <v>0.1</v>
      </c>
    </row>
    <row r="162" spans="1:21" s="95" customFormat="1" ht="53.25" customHeight="1" x14ac:dyDescent="0.35">
      <c r="A162" s="183">
        <v>88</v>
      </c>
      <c r="B162" s="183" t="s">
        <v>657</v>
      </c>
      <c r="C162" s="250" t="s">
        <v>505</v>
      </c>
      <c r="D162" s="250" t="s">
        <v>510</v>
      </c>
      <c r="E162" s="250" t="s">
        <v>509</v>
      </c>
      <c r="F162" s="380" t="s">
        <v>47</v>
      </c>
      <c r="G162" s="183"/>
      <c r="H162" s="184">
        <v>1061.46</v>
      </c>
      <c r="I162" s="184">
        <v>1061.46</v>
      </c>
      <c r="J162" s="185"/>
      <c r="K162" s="195">
        <v>0.1</v>
      </c>
      <c r="L162" s="186"/>
      <c r="M162" s="176">
        <v>39650</v>
      </c>
      <c r="N162" s="129" t="s">
        <v>296</v>
      </c>
      <c r="O162" s="183"/>
      <c r="P162" s="184"/>
      <c r="Q162" s="183"/>
      <c r="R162" s="216"/>
      <c r="S162" s="384"/>
      <c r="T162" s="384"/>
      <c r="U162" s="384">
        <v>0.1</v>
      </c>
    </row>
    <row r="163" spans="1:21" s="95" customFormat="1" ht="53.25" customHeight="1" x14ac:dyDescent="0.35">
      <c r="A163" s="183">
        <v>89</v>
      </c>
      <c r="B163" s="183" t="s">
        <v>658</v>
      </c>
      <c r="C163" s="203" t="s">
        <v>1225</v>
      </c>
      <c r="D163" s="422" t="s">
        <v>512</v>
      </c>
      <c r="E163" s="250" t="s">
        <v>511</v>
      </c>
      <c r="F163" s="380" t="s">
        <v>47</v>
      </c>
      <c r="G163" s="183"/>
      <c r="H163" s="184">
        <v>23352.01</v>
      </c>
      <c r="I163" s="184">
        <v>23352.01</v>
      </c>
      <c r="J163" s="185"/>
      <c r="K163" s="195"/>
      <c r="L163" s="186"/>
      <c r="M163" s="176">
        <v>39650</v>
      </c>
      <c r="N163" s="129" t="s">
        <v>296</v>
      </c>
      <c r="O163" s="183"/>
      <c r="P163" s="184"/>
      <c r="Q163" s="183"/>
      <c r="R163" s="216"/>
      <c r="S163" s="384"/>
      <c r="T163" s="384"/>
      <c r="U163" s="384"/>
    </row>
    <row r="164" spans="1:21" s="95" customFormat="1" ht="53.25" customHeight="1" x14ac:dyDescent="0.35">
      <c r="A164" s="183"/>
      <c r="B164" s="183"/>
      <c r="C164" s="374" t="s">
        <v>1302</v>
      </c>
      <c r="D164" s="423"/>
      <c r="E164" s="250"/>
      <c r="F164" s="380"/>
      <c r="G164" s="183"/>
      <c r="H164" s="184"/>
      <c r="I164" s="183"/>
      <c r="J164" s="185"/>
      <c r="K164" s="195">
        <v>0.80600000000000005</v>
      </c>
      <c r="L164" s="186"/>
      <c r="M164" s="176"/>
      <c r="N164" s="129"/>
      <c r="O164" s="183"/>
      <c r="P164" s="184"/>
      <c r="Q164" s="183"/>
      <c r="R164" s="216"/>
      <c r="S164" s="384"/>
      <c r="T164" s="384"/>
      <c r="U164" s="384">
        <v>0.80600000000000005</v>
      </c>
    </row>
    <row r="165" spans="1:21" s="221" customFormat="1" ht="53.25" customHeight="1" x14ac:dyDescent="0.35">
      <c r="A165" s="183"/>
      <c r="B165" s="183"/>
      <c r="C165" s="374" t="s">
        <v>1303</v>
      </c>
      <c r="D165" s="424"/>
      <c r="E165" s="250"/>
      <c r="F165" s="380"/>
      <c r="G165" s="183"/>
      <c r="H165" s="184"/>
      <c r="I165" s="183"/>
      <c r="J165" s="185"/>
      <c r="K165" s="195"/>
      <c r="L165" s="186"/>
      <c r="M165" s="176"/>
      <c r="N165" s="129"/>
      <c r="O165" s="183"/>
      <c r="P165" s="184"/>
      <c r="Q165" s="183"/>
      <c r="R165" s="216"/>
      <c r="S165" s="384"/>
      <c r="T165" s="384"/>
      <c r="U165" s="384"/>
    </row>
    <row r="166" spans="1:21" s="95" customFormat="1" ht="53.25" customHeight="1" x14ac:dyDescent="0.35">
      <c r="A166" s="183">
        <v>90</v>
      </c>
      <c r="B166" s="183" t="s">
        <v>659</v>
      </c>
      <c r="C166" s="250" t="s">
        <v>514</v>
      </c>
      <c r="D166" s="250" t="s">
        <v>515</v>
      </c>
      <c r="E166" s="250" t="s">
        <v>513</v>
      </c>
      <c r="F166" s="380" t="s">
        <v>47</v>
      </c>
      <c r="G166" s="183"/>
      <c r="H166" s="184">
        <v>8491.64</v>
      </c>
      <c r="I166" s="184">
        <v>8491.64</v>
      </c>
      <c r="J166" s="185"/>
      <c r="K166" s="195">
        <v>0.8</v>
      </c>
      <c r="L166" s="186"/>
      <c r="M166" s="176">
        <v>39650</v>
      </c>
      <c r="N166" s="129" t="s">
        <v>296</v>
      </c>
      <c r="O166" s="183"/>
      <c r="P166" s="184"/>
      <c r="Q166" s="183"/>
      <c r="R166" s="216"/>
      <c r="S166" s="384"/>
      <c r="T166" s="384"/>
      <c r="U166" s="384">
        <v>0.8</v>
      </c>
    </row>
    <row r="167" spans="1:21" s="95" customFormat="1" ht="53.25" customHeight="1" x14ac:dyDescent="0.35">
      <c r="A167" s="183">
        <v>91</v>
      </c>
      <c r="B167" s="183" t="s">
        <v>660</v>
      </c>
      <c r="C167" s="203" t="s">
        <v>1225</v>
      </c>
      <c r="D167" s="422" t="s">
        <v>517</v>
      </c>
      <c r="E167" s="250" t="s">
        <v>516</v>
      </c>
      <c r="F167" s="380" t="s">
        <v>47</v>
      </c>
      <c r="G167" s="183"/>
      <c r="H167" s="184">
        <v>32635.47</v>
      </c>
      <c r="I167" s="184">
        <v>32635.47</v>
      </c>
      <c r="J167" s="185"/>
      <c r="K167" s="195"/>
      <c r="L167" s="186"/>
      <c r="M167" s="176">
        <v>39650</v>
      </c>
      <c r="N167" s="129" t="s">
        <v>296</v>
      </c>
      <c r="O167" s="183"/>
      <c r="P167" s="184"/>
      <c r="Q167" s="183"/>
      <c r="R167" s="216"/>
      <c r="S167" s="384"/>
      <c r="T167" s="384"/>
      <c r="U167" s="384"/>
    </row>
    <row r="168" spans="1:21" s="95" customFormat="1" ht="53.25" customHeight="1" x14ac:dyDescent="0.35">
      <c r="A168" s="183"/>
      <c r="B168" s="183"/>
      <c r="C168" s="374" t="s">
        <v>1300</v>
      </c>
      <c r="D168" s="423"/>
      <c r="E168" s="250"/>
      <c r="F168" s="380"/>
      <c r="G168" s="183"/>
      <c r="H168" s="184"/>
      <c r="I168" s="183"/>
      <c r="J168" s="185"/>
      <c r="K168" s="195">
        <v>0.48699999999999999</v>
      </c>
      <c r="L168" s="186"/>
      <c r="M168" s="176"/>
      <c r="N168" s="129"/>
      <c r="O168" s="183"/>
      <c r="P168" s="184"/>
      <c r="Q168" s="183"/>
      <c r="R168" s="216"/>
      <c r="S168" s="384"/>
      <c r="T168" s="384">
        <v>0.33500000000000002</v>
      </c>
      <c r="U168" s="384">
        <v>0.152</v>
      </c>
    </row>
    <row r="169" spans="1:21" s="95" customFormat="1" ht="53.25" customHeight="1" x14ac:dyDescent="0.35">
      <c r="A169" s="183"/>
      <c r="B169" s="183"/>
      <c r="C169" s="374" t="s">
        <v>1301</v>
      </c>
      <c r="D169" s="424"/>
      <c r="E169" s="250"/>
      <c r="F169" s="380"/>
      <c r="G169" s="183"/>
      <c r="H169" s="184"/>
      <c r="I169" s="183"/>
      <c r="J169" s="185"/>
      <c r="K169" s="195"/>
      <c r="L169" s="186"/>
      <c r="M169" s="176"/>
      <c r="N169" s="129"/>
      <c r="O169" s="183"/>
      <c r="P169" s="184"/>
      <c r="Q169" s="183"/>
      <c r="R169" s="216"/>
      <c r="S169" s="384"/>
      <c r="T169" s="384"/>
      <c r="U169" s="384"/>
    </row>
    <row r="170" spans="1:21" s="95" customFormat="1" ht="53.25" customHeight="1" x14ac:dyDescent="0.35">
      <c r="A170" s="183">
        <v>92</v>
      </c>
      <c r="B170" s="183" t="s">
        <v>661</v>
      </c>
      <c r="C170" s="250" t="s">
        <v>1225</v>
      </c>
      <c r="D170" s="422" t="s">
        <v>519</v>
      </c>
      <c r="E170" s="250" t="s">
        <v>518</v>
      </c>
      <c r="F170" s="380" t="s">
        <v>47</v>
      </c>
      <c r="G170" s="183"/>
      <c r="H170" s="184">
        <v>27328.19</v>
      </c>
      <c r="I170" s="184">
        <v>27328.19</v>
      </c>
      <c r="J170" s="185"/>
      <c r="K170" s="195"/>
      <c r="L170" s="186"/>
      <c r="M170" s="176">
        <v>39650</v>
      </c>
      <c r="N170" s="129" t="s">
        <v>296</v>
      </c>
      <c r="O170" s="183"/>
      <c r="P170" s="184"/>
      <c r="Q170" s="183"/>
      <c r="R170" s="216"/>
      <c r="S170" s="384"/>
      <c r="T170" s="384"/>
      <c r="U170" s="384"/>
    </row>
    <row r="171" spans="1:21" s="95" customFormat="1" ht="53.25" customHeight="1" x14ac:dyDescent="0.35">
      <c r="A171" s="183"/>
      <c r="B171" s="183"/>
      <c r="C171" s="250" t="s">
        <v>1298</v>
      </c>
      <c r="D171" s="423"/>
      <c r="E171" s="250"/>
      <c r="F171" s="380"/>
      <c r="G171" s="183"/>
      <c r="H171" s="184"/>
      <c r="I171" s="183"/>
      <c r="J171" s="185"/>
      <c r="K171" s="195">
        <v>0.52100000000000002</v>
      </c>
      <c r="L171" s="186"/>
      <c r="M171" s="176"/>
      <c r="N171" s="129"/>
      <c r="O171" s="183"/>
      <c r="P171" s="184"/>
      <c r="Q171" s="183"/>
      <c r="R171" s="216"/>
      <c r="S171" s="384"/>
      <c r="T171" s="384">
        <v>0.40600000000000003</v>
      </c>
      <c r="U171" s="384">
        <v>0.115</v>
      </c>
    </row>
    <row r="172" spans="1:21" s="95" customFormat="1" ht="53.25" customHeight="1" x14ac:dyDescent="0.35">
      <c r="A172" s="183"/>
      <c r="B172" s="183"/>
      <c r="C172" s="250" t="s">
        <v>1299</v>
      </c>
      <c r="D172" s="424"/>
      <c r="E172" s="250"/>
      <c r="F172" s="380"/>
      <c r="G172" s="183"/>
      <c r="H172" s="184"/>
      <c r="I172" s="183"/>
      <c r="J172" s="185"/>
      <c r="K172" s="195"/>
      <c r="L172" s="186"/>
      <c r="M172" s="176"/>
      <c r="N172" s="129"/>
      <c r="O172" s="183"/>
      <c r="P172" s="184"/>
      <c r="Q172" s="183"/>
      <c r="R172" s="216"/>
      <c r="S172" s="384"/>
      <c r="T172" s="384"/>
      <c r="U172" s="384"/>
    </row>
    <row r="173" spans="1:21" s="95" customFormat="1" ht="53.25" customHeight="1" x14ac:dyDescent="0.35">
      <c r="A173" s="183">
        <v>93</v>
      </c>
      <c r="B173" s="183" t="s">
        <v>662</v>
      </c>
      <c r="C173" s="203" t="s">
        <v>1297</v>
      </c>
      <c r="D173" s="250" t="s">
        <v>521</v>
      </c>
      <c r="E173" s="250" t="s">
        <v>520</v>
      </c>
      <c r="F173" s="380" t="s">
        <v>47</v>
      </c>
      <c r="G173" s="183"/>
      <c r="H173" s="184">
        <v>11712.08</v>
      </c>
      <c r="I173" s="184">
        <v>11712.08</v>
      </c>
      <c r="J173" s="185"/>
      <c r="K173" s="195">
        <v>1.1060000000000001</v>
      </c>
      <c r="L173" s="186"/>
      <c r="M173" s="176">
        <v>39650</v>
      </c>
      <c r="N173" s="129" t="s">
        <v>296</v>
      </c>
      <c r="O173" s="183"/>
      <c r="P173" s="184"/>
      <c r="Q173" s="183"/>
      <c r="R173" s="216"/>
      <c r="S173" s="384">
        <v>0.55600000000000005</v>
      </c>
      <c r="T173" s="384">
        <v>0.55000000000000004</v>
      </c>
      <c r="U173" s="384"/>
    </row>
    <row r="174" spans="1:21" s="95" customFormat="1" ht="53.25" customHeight="1" x14ac:dyDescent="0.35">
      <c r="A174" s="183">
        <v>94</v>
      </c>
      <c r="B174" s="183" t="s">
        <v>663</v>
      </c>
      <c r="C174" s="203" t="s">
        <v>1296</v>
      </c>
      <c r="D174" s="250" t="s">
        <v>523</v>
      </c>
      <c r="E174" s="250" t="s">
        <v>522</v>
      </c>
      <c r="F174" s="380" t="s">
        <v>47</v>
      </c>
      <c r="G174" s="183"/>
      <c r="H174" s="184">
        <v>1</v>
      </c>
      <c r="I174" s="184">
        <v>1</v>
      </c>
      <c r="J174" s="185"/>
      <c r="K174" s="195">
        <v>0.35</v>
      </c>
      <c r="L174" s="186"/>
      <c r="M174" s="176">
        <v>39650</v>
      </c>
      <c r="N174" s="129" t="s">
        <v>296</v>
      </c>
      <c r="O174" s="183"/>
      <c r="P174" s="184"/>
      <c r="Q174" s="183"/>
      <c r="R174" s="216"/>
      <c r="S174" s="384">
        <v>0.35</v>
      </c>
      <c r="T174" s="384"/>
      <c r="U174" s="384"/>
    </row>
    <row r="175" spans="1:21" s="95" customFormat="1" ht="53.25" customHeight="1" x14ac:dyDescent="0.35">
      <c r="A175" s="183">
        <v>95</v>
      </c>
      <c r="B175" s="183" t="s">
        <v>664</v>
      </c>
      <c r="C175" s="203" t="s">
        <v>1295</v>
      </c>
      <c r="D175" s="250" t="s">
        <v>525</v>
      </c>
      <c r="E175" s="250" t="s">
        <v>524</v>
      </c>
      <c r="F175" s="380" t="s">
        <v>47</v>
      </c>
      <c r="G175" s="183"/>
      <c r="H175" s="184">
        <v>1</v>
      </c>
      <c r="I175" s="184">
        <v>1</v>
      </c>
      <c r="J175" s="185"/>
      <c r="K175" s="195">
        <v>0.106</v>
      </c>
      <c r="L175" s="186"/>
      <c r="M175" s="176">
        <v>39650</v>
      </c>
      <c r="N175" s="129" t="s">
        <v>296</v>
      </c>
      <c r="O175" s="183"/>
      <c r="P175" s="184"/>
      <c r="Q175" s="183"/>
      <c r="R175" s="216"/>
      <c r="S175" s="384">
        <v>0.106</v>
      </c>
      <c r="T175" s="384"/>
      <c r="U175" s="384"/>
    </row>
    <row r="176" spans="1:21" s="95" customFormat="1" ht="53.25" customHeight="1" x14ac:dyDescent="0.35">
      <c r="A176" s="183">
        <v>96</v>
      </c>
      <c r="B176" s="183" t="s">
        <v>665</v>
      </c>
      <c r="C176" s="250" t="s">
        <v>1225</v>
      </c>
      <c r="D176" s="422" t="s">
        <v>527</v>
      </c>
      <c r="E176" s="250" t="s">
        <v>526</v>
      </c>
      <c r="F176" s="380" t="s">
        <v>47</v>
      </c>
      <c r="G176" s="183"/>
      <c r="H176" s="185">
        <v>3904.03</v>
      </c>
      <c r="I176" s="185">
        <v>3904.03</v>
      </c>
      <c r="J176" s="185"/>
      <c r="K176" s="195"/>
      <c r="L176" s="186"/>
      <c r="M176" s="176">
        <v>39650</v>
      </c>
      <c r="N176" s="129" t="s">
        <v>296</v>
      </c>
      <c r="O176" s="183"/>
      <c r="P176" s="184"/>
      <c r="Q176" s="183"/>
      <c r="R176" s="216"/>
      <c r="S176" s="384"/>
      <c r="T176" s="384"/>
      <c r="U176" s="384"/>
    </row>
    <row r="177" spans="1:21" s="95" customFormat="1" ht="53.25" customHeight="1" x14ac:dyDescent="0.35">
      <c r="A177" s="183"/>
      <c r="B177" s="183"/>
      <c r="C177" s="250" t="s">
        <v>1293</v>
      </c>
      <c r="D177" s="423"/>
      <c r="E177" s="250"/>
      <c r="F177" s="380" t="s">
        <v>47</v>
      </c>
      <c r="G177" s="183"/>
      <c r="H177" s="185"/>
      <c r="I177" s="183"/>
      <c r="J177" s="185"/>
      <c r="K177" s="195">
        <v>0.317</v>
      </c>
      <c r="L177" s="186"/>
      <c r="M177" s="176"/>
      <c r="N177" s="129"/>
      <c r="O177" s="183"/>
      <c r="P177" s="184"/>
      <c r="Q177" s="183"/>
      <c r="R177" s="216"/>
      <c r="S177" s="384"/>
      <c r="T177" s="384">
        <v>0.14499999999999999</v>
      </c>
      <c r="U177" s="384">
        <v>0.17199999999999999</v>
      </c>
    </row>
    <row r="178" spans="1:21" s="95" customFormat="1" ht="53.25" customHeight="1" x14ac:dyDescent="0.35">
      <c r="A178" s="183"/>
      <c r="B178" s="183"/>
      <c r="C178" s="250" t="s">
        <v>1294</v>
      </c>
      <c r="D178" s="424"/>
      <c r="E178" s="250"/>
      <c r="F178" s="380" t="s">
        <v>47</v>
      </c>
      <c r="G178" s="183"/>
      <c r="H178" s="185"/>
      <c r="I178" s="183"/>
      <c r="J178" s="185"/>
      <c r="K178" s="195"/>
      <c r="L178" s="186"/>
      <c r="M178" s="176"/>
      <c r="N178" s="129"/>
      <c r="O178" s="183"/>
      <c r="P178" s="184"/>
      <c r="Q178" s="183"/>
      <c r="R178" s="216"/>
      <c r="S178" s="384"/>
      <c r="T178" s="384"/>
      <c r="U178" s="384"/>
    </row>
    <row r="179" spans="1:21" s="95" customFormat="1" ht="53.25" customHeight="1" x14ac:dyDescent="0.35">
      <c r="A179" s="183">
        <v>97</v>
      </c>
      <c r="B179" s="183" t="s">
        <v>666</v>
      </c>
      <c r="C179" s="250" t="s">
        <v>1292</v>
      </c>
      <c r="D179" s="250" t="s">
        <v>529</v>
      </c>
      <c r="E179" s="250" t="s">
        <v>528</v>
      </c>
      <c r="F179" s="380" t="s">
        <v>47</v>
      </c>
      <c r="G179" s="183"/>
      <c r="H179" s="185">
        <v>1592.19</v>
      </c>
      <c r="I179" s="185">
        <v>1592.19</v>
      </c>
      <c r="J179" s="185"/>
      <c r="K179" s="195">
        <v>0.21099999999999999</v>
      </c>
      <c r="L179" s="188"/>
      <c r="M179" s="176">
        <v>39650</v>
      </c>
      <c r="N179" s="129" t="s">
        <v>296</v>
      </c>
      <c r="O179" s="183"/>
      <c r="P179" s="184"/>
      <c r="Q179" s="183"/>
      <c r="R179" s="216"/>
      <c r="S179" s="384"/>
      <c r="T179" s="384"/>
      <c r="U179" s="384">
        <v>0.21099999999999999</v>
      </c>
    </row>
    <row r="180" spans="1:21" s="95" customFormat="1" ht="53.25" customHeight="1" x14ac:dyDescent="0.35">
      <c r="A180" s="183">
        <v>98</v>
      </c>
      <c r="B180" s="183" t="s">
        <v>667</v>
      </c>
      <c r="C180" s="250" t="s">
        <v>1225</v>
      </c>
      <c r="D180" s="422" t="s">
        <v>531</v>
      </c>
      <c r="E180" s="250" t="s">
        <v>530</v>
      </c>
      <c r="F180" s="380" t="s">
        <v>47</v>
      </c>
      <c r="G180" s="183"/>
      <c r="H180" s="185">
        <v>57934.25</v>
      </c>
      <c r="I180" s="185">
        <v>57934.25</v>
      </c>
      <c r="J180" s="185"/>
      <c r="K180" s="195"/>
      <c r="L180" s="188"/>
      <c r="M180" s="176">
        <v>39650</v>
      </c>
      <c r="N180" s="129" t="s">
        <v>296</v>
      </c>
      <c r="O180" s="183"/>
      <c r="P180" s="184"/>
      <c r="Q180" s="183"/>
      <c r="R180" s="216"/>
      <c r="S180" s="384"/>
      <c r="T180" s="384"/>
      <c r="U180" s="384"/>
    </row>
    <row r="181" spans="1:21" s="95" customFormat="1" ht="53.25" customHeight="1" x14ac:dyDescent="0.35">
      <c r="A181" s="183"/>
      <c r="B181" s="183"/>
      <c r="C181" s="250" t="s">
        <v>1290</v>
      </c>
      <c r="D181" s="423"/>
      <c r="E181" s="250"/>
      <c r="F181" s="380"/>
      <c r="G181" s="183"/>
      <c r="H181" s="185"/>
      <c r="I181" s="183"/>
      <c r="J181" s="185"/>
      <c r="K181" s="195">
        <v>0.58499999999999996</v>
      </c>
      <c r="L181" s="188"/>
      <c r="M181" s="176"/>
      <c r="N181" s="129"/>
      <c r="O181" s="183"/>
      <c r="P181" s="184"/>
      <c r="Q181" s="183"/>
      <c r="R181" s="216"/>
      <c r="S181" s="384">
        <v>0.157</v>
      </c>
      <c r="T181" s="384">
        <v>0.27300000000000002</v>
      </c>
      <c r="U181" s="384">
        <v>0.155</v>
      </c>
    </row>
    <row r="182" spans="1:21" s="95" customFormat="1" ht="53.25" customHeight="1" x14ac:dyDescent="0.35">
      <c r="A182" s="183"/>
      <c r="B182" s="183"/>
      <c r="C182" s="250" t="s">
        <v>1291</v>
      </c>
      <c r="D182" s="424"/>
      <c r="E182" s="250"/>
      <c r="F182" s="380"/>
      <c r="G182" s="183"/>
      <c r="H182" s="185"/>
      <c r="I182" s="183"/>
      <c r="J182" s="185"/>
      <c r="K182" s="195"/>
      <c r="L182" s="188"/>
      <c r="M182" s="176"/>
      <c r="N182" s="129"/>
      <c r="O182" s="183"/>
      <c r="P182" s="184"/>
      <c r="Q182" s="183"/>
      <c r="R182" s="216"/>
      <c r="S182" s="384"/>
      <c r="T182" s="384"/>
      <c r="U182" s="384"/>
    </row>
    <row r="183" spans="1:21" s="95" customFormat="1" ht="66.75" customHeight="1" x14ac:dyDescent="0.35">
      <c r="A183" s="183">
        <v>99</v>
      </c>
      <c r="B183" s="183" t="s">
        <v>668</v>
      </c>
      <c r="C183" s="250" t="s">
        <v>1289</v>
      </c>
      <c r="D183" s="250" t="s">
        <v>533</v>
      </c>
      <c r="E183" s="250" t="s">
        <v>532</v>
      </c>
      <c r="F183" s="380" t="s">
        <v>47</v>
      </c>
      <c r="G183" s="183"/>
      <c r="H183" s="185">
        <v>15616.11</v>
      </c>
      <c r="I183" s="185">
        <v>15616.11</v>
      </c>
      <c r="J183" s="185"/>
      <c r="K183" s="195">
        <v>0.23</v>
      </c>
      <c r="L183" s="188"/>
      <c r="M183" s="176">
        <v>39650</v>
      </c>
      <c r="N183" s="129" t="s">
        <v>296</v>
      </c>
      <c r="O183" s="183"/>
      <c r="P183" s="184"/>
      <c r="Q183" s="183"/>
      <c r="R183" s="216"/>
      <c r="S183" s="384"/>
      <c r="T183" s="384">
        <v>0.23</v>
      </c>
      <c r="U183" s="384"/>
    </row>
    <row r="184" spans="1:21" s="95" customFormat="1" ht="68.25" customHeight="1" x14ac:dyDescent="0.35">
      <c r="A184" s="183">
        <v>100</v>
      </c>
      <c r="B184" s="183" t="s">
        <v>669</v>
      </c>
      <c r="C184" s="203" t="s">
        <v>1310</v>
      </c>
      <c r="D184" s="250" t="s">
        <v>535</v>
      </c>
      <c r="E184" s="250" t="s">
        <v>534</v>
      </c>
      <c r="F184" s="380" t="s">
        <v>47</v>
      </c>
      <c r="G184" s="183"/>
      <c r="H184" s="185">
        <v>9553.1</v>
      </c>
      <c r="I184" s="185">
        <v>9553.1</v>
      </c>
      <c r="J184" s="185"/>
      <c r="K184" s="195">
        <v>0.45700000000000002</v>
      </c>
      <c r="L184" s="188"/>
      <c r="M184" s="176">
        <v>39650</v>
      </c>
      <c r="N184" s="129" t="s">
        <v>296</v>
      </c>
      <c r="O184" s="183"/>
      <c r="P184" s="184"/>
      <c r="Q184" s="183"/>
      <c r="R184" s="216"/>
      <c r="S184" s="384"/>
      <c r="T184" s="384">
        <v>0.13300000000000001</v>
      </c>
      <c r="U184" s="384">
        <v>0.32400000000000001</v>
      </c>
    </row>
    <row r="185" spans="1:21" s="95" customFormat="1" ht="70.5" customHeight="1" x14ac:dyDescent="0.35">
      <c r="A185" s="183">
        <v>101</v>
      </c>
      <c r="B185" s="183" t="s">
        <v>670</v>
      </c>
      <c r="C185" s="203" t="s">
        <v>1309</v>
      </c>
      <c r="D185" s="250" t="s">
        <v>537</v>
      </c>
      <c r="E185" s="250" t="s">
        <v>536</v>
      </c>
      <c r="F185" s="380" t="s">
        <v>47</v>
      </c>
      <c r="G185" s="183"/>
      <c r="H185" s="185">
        <v>3184.37</v>
      </c>
      <c r="I185" s="185">
        <v>3184.37</v>
      </c>
      <c r="J185" s="185"/>
      <c r="K185" s="195">
        <v>0.23</v>
      </c>
      <c r="L185" s="188"/>
      <c r="M185" s="176">
        <v>39650</v>
      </c>
      <c r="N185" s="129" t="s">
        <v>296</v>
      </c>
      <c r="O185" s="183"/>
      <c r="P185" s="184"/>
      <c r="Q185" s="183"/>
      <c r="R185" s="216"/>
      <c r="S185" s="384">
        <v>6.7000000000000004E-2</v>
      </c>
      <c r="T185" s="384"/>
      <c r="U185" s="384">
        <v>0.16300000000000001</v>
      </c>
    </row>
    <row r="186" spans="1:21" s="95" customFormat="1" ht="53.25" customHeight="1" x14ac:dyDescent="0.35">
      <c r="A186" s="183">
        <v>102</v>
      </c>
      <c r="B186" s="183" t="s">
        <v>671</v>
      </c>
      <c r="C186" s="203" t="s">
        <v>1304</v>
      </c>
      <c r="D186" s="250" t="s">
        <v>539</v>
      </c>
      <c r="E186" s="250" t="s">
        <v>538</v>
      </c>
      <c r="F186" s="380" t="s">
        <v>47</v>
      </c>
      <c r="G186" s="183"/>
      <c r="H186" s="185">
        <v>1</v>
      </c>
      <c r="I186" s="185">
        <v>1</v>
      </c>
      <c r="J186" s="185"/>
      <c r="K186" s="195">
        <v>0.73599999999999999</v>
      </c>
      <c r="L186" s="188"/>
      <c r="M186" s="176">
        <v>39650</v>
      </c>
      <c r="N186" s="129" t="s">
        <v>296</v>
      </c>
      <c r="O186" s="183"/>
      <c r="P186" s="184"/>
      <c r="Q186" s="183"/>
      <c r="R186" s="216"/>
      <c r="S186" s="384">
        <v>0.73599999999999999</v>
      </c>
      <c r="T186" s="384"/>
      <c r="U186" s="384"/>
    </row>
    <row r="187" spans="1:21" s="95" customFormat="1" ht="60" customHeight="1" x14ac:dyDescent="0.35">
      <c r="A187" s="183">
        <v>103</v>
      </c>
      <c r="B187" s="183" t="s">
        <v>672</v>
      </c>
      <c r="C187" s="203" t="s">
        <v>1308</v>
      </c>
      <c r="D187" s="250" t="s">
        <v>541</v>
      </c>
      <c r="E187" s="250" t="s">
        <v>540</v>
      </c>
      <c r="F187" s="380" t="s">
        <v>47</v>
      </c>
      <c r="G187" s="183"/>
      <c r="H187" s="185">
        <v>1</v>
      </c>
      <c r="I187" s="185">
        <v>1</v>
      </c>
      <c r="J187" s="185"/>
      <c r="K187" s="195">
        <v>0.16500000000000001</v>
      </c>
      <c r="L187" s="188"/>
      <c r="M187" s="176">
        <v>39650</v>
      </c>
      <c r="N187" s="129" t="s">
        <v>296</v>
      </c>
      <c r="O187" s="183"/>
      <c r="P187" s="184"/>
      <c r="Q187" s="183"/>
      <c r="R187" s="216"/>
      <c r="S187" s="384">
        <v>6.2E-2</v>
      </c>
      <c r="T187" s="384">
        <v>0.10299999999999999</v>
      </c>
      <c r="U187" s="384"/>
    </row>
    <row r="188" spans="1:21" s="95" customFormat="1" ht="66" customHeight="1" x14ac:dyDescent="0.35">
      <c r="A188" s="183">
        <v>104</v>
      </c>
      <c r="B188" s="183" t="s">
        <v>673</v>
      </c>
      <c r="C188" s="203" t="s">
        <v>1307</v>
      </c>
      <c r="D188" s="250" t="s">
        <v>543</v>
      </c>
      <c r="E188" s="250" t="s">
        <v>542</v>
      </c>
      <c r="F188" s="380" t="s">
        <v>47</v>
      </c>
      <c r="G188" s="183"/>
      <c r="H188" s="185">
        <v>2122.91</v>
      </c>
      <c r="I188" s="185">
        <v>2122.91</v>
      </c>
      <c r="J188" s="185"/>
      <c r="K188" s="195">
        <v>0.26400000000000001</v>
      </c>
      <c r="L188" s="188"/>
      <c r="M188" s="176">
        <v>39650</v>
      </c>
      <c r="N188" s="129" t="s">
        <v>296</v>
      </c>
      <c r="O188" s="183"/>
      <c r="P188" s="184"/>
      <c r="Q188" s="183"/>
      <c r="R188" s="216"/>
      <c r="S188" s="384">
        <v>6.0999999999999999E-2</v>
      </c>
      <c r="T188" s="384"/>
      <c r="U188" s="384">
        <v>0.20300000000000001</v>
      </c>
    </row>
    <row r="189" spans="1:21" s="95" customFormat="1" ht="53.25" customHeight="1" x14ac:dyDescent="0.35">
      <c r="A189" s="183">
        <v>105</v>
      </c>
      <c r="B189" s="183" t="s">
        <v>674</v>
      </c>
      <c r="C189" s="203" t="s">
        <v>1306</v>
      </c>
      <c r="D189" s="250" t="s">
        <v>545</v>
      </c>
      <c r="E189" s="250" t="s">
        <v>544</v>
      </c>
      <c r="F189" s="380" t="s">
        <v>47</v>
      </c>
      <c r="G189" s="183"/>
      <c r="H189" s="185">
        <v>1061.46</v>
      </c>
      <c r="I189" s="185">
        <v>1061.46</v>
      </c>
      <c r="J189" s="185"/>
      <c r="K189" s="195">
        <v>0.13400000000000001</v>
      </c>
      <c r="L189" s="188"/>
      <c r="M189" s="176">
        <v>39650</v>
      </c>
      <c r="N189" s="129" t="s">
        <v>296</v>
      </c>
      <c r="O189" s="183"/>
      <c r="P189" s="184"/>
      <c r="Q189" s="183"/>
      <c r="R189" s="216"/>
      <c r="S189" s="384"/>
      <c r="T189" s="384">
        <v>0.13400000000000001</v>
      </c>
      <c r="U189" s="384"/>
    </row>
    <row r="190" spans="1:21" s="95" customFormat="1" ht="53.25" customHeight="1" x14ac:dyDescent="0.35">
      <c r="A190" s="183">
        <v>106</v>
      </c>
      <c r="B190" s="183" t="s">
        <v>675</v>
      </c>
      <c r="C190" s="203" t="s">
        <v>1225</v>
      </c>
      <c r="D190" s="422" t="s">
        <v>547</v>
      </c>
      <c r="E190" s="250" t="s">
        <v>546</v>
      </c>
      <c r="F190" s="380" t="s">
        <v>47</v>
      </c>
      <c r="G190" s="183"/>
      <c r="H190" s="185">
        <v>14896.45</v>
      </c>
      <c r="I190" s="185">
        <v>14896.45</v>
      </c>
      <c r="J190" s="185"/>
      <c r="K190" s="195">
        <v>0.24099999999999999</v>
      </c>
      <c r="L190" s="188"/>
      <c r="M190" s="176">
        <v>39650</v>
      </c>
      <c r="N190" s="129" t="s">
        <v>296</v>
      </c>
      <c r="O190" s="183"/>
      <c r="P190" s="184"/>
      <c r="Q190" s="183"/>
      <c r="R190" s="216"/>
      <c r="S190" s="384"/>
      <c r="T190" s="384"/>
      <c r="U190" s="384"/>
    </row>
    <row r="191" spans="1:21" s="95" customFormat="1" ht="53.25" customHeight="1" x14ac:dyDescent="0.35">
      <c r="A191" s="183"/>
      <c r="B191" s="183"/>
      <c r="C191" s="374" t="s">
        <v>1305</v>
      </c>
      <c r="D191" s="423"/>
      <c r="E191" s="250"/>
      <c r="F191" s="380" t="s">
        <v>47</v>
      </c>
      <c r="G191" s="183"/>
      <c r="H191" s="185"/>
      <c r="I191" s="183"/>
      <c r="J191" s="185"/>
      <c r="K191" s="195"/>
      <c r="L191" s="188"/>
      <c r="M191" s="176"/>
      <c r="N191" s="129"/>
      <c r="O191" s="183"/>
      <c r="P191" s="184"/>
      <c r="Q191" s="183"/>
      <c r="R191" s="216"/>
      <c r="S191" s="384"/>
      <c r="T191" s="384"/>
      <c r="U191" s="384">
        <v>0.24099999999999999</v>
      </c>
    </row>
    <row r="192" spans="1:21" s="95" customFormat="1" ht="53.25" customHeight="1" x14ac:dyDescent="0.35">
      <c r="A192" s="183"/>
      <c r="B192" s="183"/>
      <c r="C192" s="374" t="s">
        <v>1778</v>
      </c>
      <c r="D192" s="424"/>
      <c r="E192" s="250"/>
      <c r="F192" s="380" t="s">
        <v>47</v>
      </c>
      <c r="G192" s="183"/>
      <c r="H192" s="185"/>
      <c r="I192" s="183"/>
      <c r="J192" s="185"/>
      <c r="K192" s="195"/>
      <c r="L192" s="188"/>
      <c r="M192" s="176"/>
      <c r="N192" s="129"/>
      <c r="O192" s="183"/>
      <c r="P192" s="184"/>
      <c r="Q192" s="183"/>
      <c r="R192" s="216"/>
      <c r="S192" s="384"/>
      <c r="T192" s="384"/>
      <c r="U192" s="384"/>
    </row>
    <row r="193" spans="1:21" s="95" customFormat="1" ht="53.25" customHeight="1" x14ac:dyDescent="0.35">
      <c r="A193" s="183">
        <v>107</v>
      </c>
      <c r="B193" s="183" t="s">
        <v>676</v>
      </c>
      <c r="C193" s="250" t="s">
        <v>549</v>
      </c>
      <c r="D193" s="250" t="s">
        <v>550</v>
      </c>
      <c r="E193" s="250" t="s">
        <v>548</v>
      </c>
      <c r="F193" s="380" t="s">
        <v>47</v>
      </c>
      <c r="G193" s="183"/>
      <c r="H193" s="185">
        <v>3184.37</v>
      </c>
      <c r="I193" s="185">
        <v>3184.37</v>
      </c>
      <c r="J193" s="185"/>
      <c r="K193" s="195">
        <v>0.3</v>
      </c>
      <c r="L193" s="188"/>
      <c r="M193" s="176">
        <v>39650</v>
      </c>
      <c r="N193" s="129" t="s">
        <v>296</v>
      </c>
      <c r="O193" s="183"/>
      <c r="P193" s="184"/>
      <c r="Q193" s="183"/>
      <c r="R193" s="216"/>
      <c r="S193" s="384"/>
      <c r="T193" s="384"/>
      <c r="U193" s="384">
        <v>0.3</v>
      </c>
    </row>
    <row r="194" spans="1:21" s="95" customFormat="1" ht="53.25" customHeight="1" x14ac:dyDescent="0.35">
      <c r="A194" s="183">
        <v>108</v>
      </c>
      <c r="B194" s="183" t="s">
        <v>677</v>
      </c>
      <c r="C194" s="250" t="s">
        <v>552</v>
      </c>
      <c r="D194" s="250" t="s">
        <v>553</v>
      </c>
      <c r="E194" s="250" t="s">
        <v>551</v>
      </c>
      <c r="F194" s="380" t="s">
        <v>47</v>
      </c>
      <c r="G194" s="183"/>
      <c r="H194" s="185">
        <v>9553.1</v>
      </c>
      <c r="I194" s="185">
        <v>9553.1</v>
      </c>
      <c r="J194" s="185"/>
      <c r="K194" s="195">
        <v>0.9</v>
      </c>
      <c r="L194" s="188"/>
      <c r="M194" s="176">
        <v>39650</v>
      </c>
      <c r="N194" s="129" t="s">
        <v>296</v>
      </c>
      <c r="O194" s="183"/>
      <c r="P194" s="184"/>
      <c r="Q194" s="183"/>
      <c r="R194" s="216"/>
      <c r="S194" s="384"/>
      <c r="T194" s="384"/>
      <c r="U194" s="384">
        <v>0.9</v>
      </c>
    </row>
    <row r="195" spans="1:21" s="95" customFormat="1" ht="53.25" customHeight="1" x14ac:dyDescent="0.35">
      <c r="A195" s="183">
        <v>109</v>
      </c>
      <c r="B195" s="183" t="s">
        <v>678</v>
      </c>
      <c r="C195" s="250" t="s">
        <v>505</v>
      </c>
      <c r="D195" s="250" t="s">
        <v>555</v>
      </c>
      <c r="E195" s="250" t="s">
        <v>554</v>
      </c>
      <c r="F195" s="380" t="s">
        <v>47</v>
      </c>
      <c r="G195" s="183"/>
      <c r="H195" s="185">
        <v>1061.46</v>
      </c>
      <c r="I195" s="185">
        <v>1061.46</v>
      </c>
      <c r="J195" s="185"/>
      <c r="K195" s="195">
        <v>0.1</v>
      </c>
      <c r="L195" s="188"/>
      <c r="M195" s="176">
        <v>39650</v>
      </c>
      <c r="N195" s="129" t="s">
        <v>296</v>
      </c>
      <c r="O195" s="183"/>
      <c r="P195" s="184"/>
      <c r="Q195" s="183"/>
      <c r="R195" s="216"/>
      <c r="S195" s="384"/>
      <c r="T195" s="384"/>
      <c r="U195" s="384">
        <v>0.1</v>
      </c>
    </row>
    <row r="196" spans="1:21" s="95" customFormat="1" ht="53.25" customHeight="1" x14ac:dyDescent="0.35">
      <c r="A196" s="183">
        <v>110</v>
      </c>
      <c r="B196" s="183" t="s">
        <v>679</v>
      </c>
      <c r="C196" s="250" t="s">
        <v>557</v>
      </c>
      <c r="D196" s="250" t="s">
        <v>558</v>
      </c>
      <c r="E196" s="250" t="s">
        <v>556</v>
      </c>
      <c r="F196" s="380" t="s">
        <v>47</v>
      </c>
      <c r="G196" s="183"/>
      <c r="H196" s="185">
        <v>530.73</v>
      </c>
      <c r="I196" s="185">
        <v>530.73</v>
      </c>
      <c r="J196" s="185"/>
      <c r="K196" s="195">
        <v>0.05</v>
      </c>
      <c r="L196" s="188"/>
      <c r="M196" s="176">
        <v>39650</v>
      </c>
      <c r="N196" s="129" t="s">
        <v>296</v>
      </c>
      <c r="O196" s="183"/>
      <c r="P196" s="184"/>
      <c r="Q196" s="183"/>
      <c r="R196" s="216"/>
      <c r="S196" s="384"/>
      <c r="T196" s="384"/>
      <c r="U196" s="384">
        <v>0.05</v>
      </c>
    </row>
    <row r="197" spans="1:21" s="95" customFormat="1" ht="53.25" customHeight="1" x14ac:dyDescent="0.35">
      <c r="A197" s="183">
        <v>111</v>
      </c>
      <c r="B197" s="183" t="s">
        <v>680</v>
      </c>
      <c r="C197" s="250" t="s">
        <v>457</v>
      </c>
      <c r="D197" s="250" t="s">
        <v>1849</v>
      </c>
      <c r="E197" s="250" t="s">
        <v>559</v>
      </c>
      <c r="F197" s="380" t="s">
        <v>47</v>
      </c>
      <c r="G197" s="183"/>
      <c r="H197" s="184">
        <v>1</v>
      </c>
      <c r="I197" s="184">
        <v>1</v>
      </c>
      <c r="J197" s="185"/>
      <c r="K197" s="195">
        <v>0.15</v>
      </c>
      <c r="L197" s="188"/>
      <c r="M197" s="176">
        <v>39650</v>
      </c>
      <c r="N197" s="129" t="s">
        <v>296</v>
      </c>
      <c r="O197" s="183"/>
      <c r="P197" s="184"/>
      <c r="Q197" s="183"/>
      <c r="R197" s="216"/>
      <c r="S197" s="384">
        <v>0.15</v>
      </c>
      <c r="T197" s="384"/>
      <c r="U197" s="384"/>
    </row>
    <row r="198" spans="1:21" s="223" customFormat="1" ht="53.25" customHeight="1" x14ac:dyDescent="0.35">
      <c r="A198" s="183">
        <v>112</v>
      </c>
      <c r="B198" s="183" t="s">
        <v>681</v>
      </c>
      <c r="C198" s="250" t="s">
        <v>1225</v>
      </c>
      <c r="D198" s="421" t="s">
        <v>561</v>
      </c>
      <c r="E198" s="250" t="s">
        <v>560</v>
      </c>
      <c r="F198" s="380" t="s">
        <v>47</v>
      </c>
      <c r="G198" s="183"/>
      <c r="H198" s="184">
        <v>32904.92</v>
      </c>
      <c r="I198" s="183"/>
      <c r="J198" s="185"/>
      <c r="K198" s="195"/>
      <c r="L198" s="186"/>
      <c r="M198" s="176">
        <v>39650</v>
      </c>
      <c r="N198" s="129" t="s">
        <v>296</v>
      </c>
      <c r="O198" s="183"/>
      <c r="P198" s="184"/>
      <c r="Q198" s="183"/>
      <c r="R198" s="216"/>
      <c r="S198" s="384"/>
      <c r="T198" s="384"/>
      <c r="U198" s="384"/>
    </row>
    <row r="199" spans="1:21" s="95" customFormat="1" ht="53.25" customHeight="1" x14ac:dyDescent="0.35">
      <c r="A199" s="183"/>
      <c r="B199" s="183"/>
      <c r="C199" s="250" t="s">
        <v>1282</v>
      </c>
      <c r="D199" s="421"/>
      <c r="E199" s="251"/>
      <c r="F199" s="380" t="s">
        <v>47</v>
      </c>
      <c r="G199" s="183"/>
      <c r="H199" s="184"/>
      <c r="I199" s="183"/>
      <c r="J199" s="185"/>
      <c r="K199" s="195">
        <v>0.78300000000000003</v>
      </c>
      <c r="L199" s="186"/>
      <c r="M199" s="176"/>
      <c r="N199" s="129"/>
      <c r="O199" s="183"/>
      <c r="P199" s="184"/>
      <c r="Q199" s="183"/>
      <c r="R199" s="216"/>
      <c r="S199" s="384"/>
      <c r="T199" s="384"/>
      <c r="U199" s="384">
        <v>0.78300000000000003</v>
      </c>
    </row>
    <row r="200" spans="1:21" s="95" customFormat="1" ht="53.25" customHeight="1" x14ac:dyDescent="0.35">
      <c r="A200" s="183"/>
      <c r="B200" s="183"/>
      <c r="C200" s="250" t="s">
        <v>1283</v>
      </c>
      <c r="D200" s="421"/>
      <c r="E200" s="251"/>
      <c r="F200" s="380" t="s">
        <v>47</v>
      </c>
      <c r="G200" s="183"/>
      <c r="H200" s="184"/>
      <c r="I200" s="183"/>
      <c r="J200" s="185"/>
      <c r="K200" s="195"/>
      <c r="L200" s="186"/>
      <c r="M200" s="176"/>
      <c r="N200" s="129"/>
      <c r="O200" s="183"/>
      <c r="P200" s="184"/>
      <c r="Q200" s="183"/>
      <c r="R200" s="216"/>
      <c r="S200" s="384"/>
      <c r="T200" s="384"/>
      <c r="U200" s="384"/>
    </row>
    <row r="201" spans="1:21" s="95" customFormat="1" ht="53.25" customHeight="1" x14ac:dyDescent="0.35">
      <c r="A201" s="183">
        <v>113</v>
      </c>
      <c r="B201" s="183" t="s">
        <v>683</v>
      </c>
      <c r="C201" s="251" t="s">
        <v>563</v>
      </c>
      <c r="D201" s="251" t="s">
        <v>564</v>
      </c>
      <c r="E201" s="251" t="s">
        <v>562</v>
      </c>
      <c r="F201" s="380" t="s">
        <v>47</v>
      </c>
      <c r="G201" s="183"/>
      <c r="H201" s="184">
        <v>1</v>
      </c>
      <c r="I201" s="183"/>
      <c r="J201" s="185"/>
      <c r="K201" s="195">
        <v>1.4159999999999999</v>
      </c>
      <c r="L201" s="186"/>
      <c r="M201" s="176">
        <v>41001</v>
      </c>
      <c r="N201" s="129" t="s">
        <v>565</v>
      </c>
      <c r="O201" s="183"/>
      <c r="P201" s="184"/>
      <c r="Q201" s="183"/>
      <c r="R201" s="216"/>
      <c r="S201" s="384"/>
      <c r="T201" s="384"/>
      <c r="U201" s="384">
        <v>1.4159999999999999</v>
      </c>
    </row>
    <row r="202" spans="1:21" s="95" customFormat="1" ht="83.25" customHeight="1" x14ac:dyDescent="0.35">
      <c r="A202" s="183">
        <v>114</v>
      </c>
      <c r="B202" s="183" t="s">
        <v>682</v>
      </c>
      <c r="C202" s="250" t="s">
        <v>1348</v>
      </c>
      <c r="D202" s="250" t="s">
        <v>567</v>
      </c>
      <c r="E202" s="250" t="s">
        <v>566</v>
      </c>
      <c r="F202" s="380" t="s">
        <v>47</v>
      </c>
      <c r="G202" s="183"/>
      <c r="H202" s="184">
        <v>790042.47</v>
      </c>
      <c r="I202" s="184">
        <f>H202-535472.56</f>
        <v>254569.90999999992</v>
      </c>
      <c r="J202" s="185"/>
      <c r="K202" s="195">
        <f>0.485+0.735</f>
        <v>1.22</v>
      </c>
      <c r="L202" s="186"/>
      <c r="M202" s="176">
        <v>39650</v>
      </c>
      <c r="N202" s="130" t="s">
        <v>568</v>
      </c>
      <c r="O202" s="183"/>
      <c r="P202" s="184"/>
      <c r="Q202" s="183"/>
      <c r="R202" s="216"/>
      <c r="S202" s="384"/>
      <c r="T202" s="384">
        <v>0.73499999999999999</v>
      </c>
      <c r="U202" s="384">
        <v>0.48499999999999999</v>
      </c>
    </row>
    <row r="203" spans="1:21" s="95" customFormat="1" ht="52" x14ac:dyDescent="0.35">
      <c r="A203" s="183">
        <v>115</v>
      </c>
      <c r="B203" s="387" t="s">
        <v>1162</v>
      </c>
      <c r="C203" s="250" t="s">
        <v>1312</v>
      </c>
      <c r="D203" s="250" t="s">
        <v>1163</v>
      </c>
      <c r="E203" s="250"/>
      <c r="F203" s="380" t="s">
        <v>47</v>
      </c>
      <c r="G203" s="183"/>
      <c r="H203" s="184">
        <v>1</v>
      </c>
      <c r="I203" s="184"/>
      <c r="J203" s="185"/>
      <c r="K203" s="389"/>
      <c r="L203" s="189"/>
      <c r="M203" s="176"/>
      <c r="N203" s="130" t="s">
        <v>1164</v>
      </c>
      <c r="O203" s="183"/>
      <c r="P203" s="184"/>
      <c r="Q203" s="183"/>
      <c r="R203" s="216"/>
      <c r="S203" s="384"/>
      <c r="T203" s="384"/>
      <c r="U203" s="384"/>
    </row>
    <row r="204" spans="1:21" s="95" customFormat="1" ht="15.5" x14ac:dyDescent="0.35">
      <c r="A204" s="390"/>
      <c r="B204" s="390"/>
      <c r="C204" s="180"/>
      <c r="D204" s="180"/>
      <c r="E204" s="391"/>
      <c r="F204" s="392"/>
      <c r="G204" s="390"/>
      <c r="H204" s="393">
        <f>SUM(H7:H203)</f>
        <v>18988495.24000001</v>
      </c>
      <c r="I204" s="393">
        <f>SUM(I7:I203)</f>
        <v>13203134.879999997</v>
      </c>
      <c r="J204" s="394"/>
      <c r="K204" s="395"/>
      <c r="L204" s="396"/>
      <c r="M204" s="181"/>
      <c r="N204" s="182"/>
      <c r="O204" s="390"/>
      <c r="P204" s="393"/>
      <c r="Q204" s="390"/>
      <c r="R204" s="390"/>
      <c r="S204" s="384">
        <f>SUM(S7:S202)</f>
        <v>21.112000000000002</v>
      </c>
      <c r="T204" s="384">
        <f>SUM(T7:T202)</f>
        <v>55.095000000000013</v>
      </c>
      <c r="U204" s="384">
        <f>SUM(U7:U202)</f>
        <v>31.13300000000001</v>
      </c>
    </row>
    <row r="205" spans="1:21" x14ac:dyDescent="0.35">
      <c r="A205" s="96"/>
      <c r="B205" s="96"/>
      <c r="C205" s="222"/>
      <c r="D205" s="96"/>
      <c r="E205" s="96"/>
      <c r="F205" s="96"/>
      <c r="G205" s="99"/>
      <c r="H205" s="146"/>
      <c r="I205" s="146"/>
      <c r="J205" s="100"/>
      <c r="K205" s="198"/>
      <c r="L205" s="100"/>
      <c r="S205" s="178"/>
      <c r="T205" s="218"/>
      <c r="U205" s="218"/>
    </row>
    <row r="206" spans="1:21" s="211" customFormat="1" ht="30" x14ac:dyDescent="0.4">
      <c r="A206" s="206"/>
      <c r="B206" s="207"/>
      <c r="C206" s="206"/>
      <c r="D206" s="208"/>
      <c r="E206" s="206"/>
      <c r="F206" s="206"/>
      <c r="G206" s="209"/>
      <c r="H206" s="215"/>
      <c r="I206" s="206"/>
      <c r="J206" s="146"/>
      <c r="K206" s="210"/>
      <c r="Q206" s="212"/>
      <c r="R206" s="213"/>
      <c r="S206" s="219"/>
      <c r="T206" s="220"/>
      <c r="U206" s="220"/>
    </row>
    <row r="207" spans="1:21" ht="30.5" x14ac:dyDescent="0.35">
      <c r="A207" s="96"/>
      <c r="B207" s="191"/>
      <c r="C207" s="96"/>
      <c r="D207" s="96"/>
      <c r="E207" s="192"/>
      <c r="F207" s="192"/>
      <c r="G207" s="99"/>
      <c r="H207" s="96"/>
      <c r="J207" s="97"/>
      <c r="K207" s="197"/>
      <c r="M207" s="191"/>
      <c r="R207" s="175"/>
      <c r="S207" s="175"/>
      <c r="T207" s="175"/>
      <c r="U207" s="175"/>
    </row>
    <row r="208" spans="1:21" ht="15.5" x14ac:dyDescent="0.35">
      <c r="A208" s="96"/>
      <c r="B208" s="96"/>
      <c r="C208" s="96"/>
      <c r="D208" s="96"/>
      <c r="E208" s="96"/>
      <c r="F208" s="96"/>
      <c r="G208" s="99"/>
      <c r="H208" s="96"/>
      <c r="I208" s="96"/>
      <c r="J208" s="97"/>
      <c r="K208" s="197"/>
      <c r="N208" s="102"/>
      <c r="R208" s="175"/>
      <c r="S208" s="175"/>
      <c r="T208" s="175"/>
      <c r="U208" s="175"/>
    </row>
    <row r="209" spans="1:21" ht="15.5" x14ac:dyDescent="0.35">
      <c r="A209" s="96"/>
      <c r="B209" s="96"/>
      <c r="C209" s="96"/>
      <c r="D209" s="96"/>
      <c r="E209" s="96"/>
      <c r="F209" s="96"/>
      <c r="G209" s="99"/>
      <c r="H209" s="96"/>
      <c r="I209" s="96"/>
      <c r="J209" s="97"/>
      <c r="K209" s="197"/>
      <c r="R209" s="175"/>
      <c r="S209" s="175"/>
      <c r="T209" s="175"/>
      <c r="U209" s="175"/>
    </row>
    <row r="210" spans="1:21" x14ac:dyDescent="0.35">
      <c r="A210" s="96"/>
      <c r="B210" s="96"/>
      <c r="C210" s="96"/>
      <c r="D210" s="96"/>
      <c r="E210" s="96"/>
      <c r="F210" s="96"/>
      <c r="G210" s="99"/>
      <c r="H210" s="96"/>
      <c r="I210" s="96"/>
      <c r="J210" s="97"/>
      <c r="K210" s="197"/>
      <c r="R210" s="175"/>
    </row>
    <row r="211" spans="1:21" x14ac:dyDescent="0.35">
      <c r="A211" s="96"/>
      <c r="B211" s="96"/>
      <c r="C211" s="96"/>
      <c r="D211" s="96"/>
      <c r="E211" s="96"/>
      <c r="F211" s="96"/>
      <c r="G211" s="99"/>
      <c r="H211" s="96"/>
      <c r="I211" s="96"/>
      <c r="J211" s="97"/>
      <c r="K211" s="197"/>
    </row>
    <row r="212" spans="1:21" x14ac:dyDescent="0.35">
      <c r="A212" s="96"/>
      <c r="B212" s="96"/>
      <c r="C212" s="96"/>
      <c r="D212" s="96"/>
      <c r="E212" s="96"/>
      <c r="F212" s="96"/>
      <c r="G212" s="99"/>
      <c r="H212" s="96"/>
      <c r="I212" s="96"/>
      <c r="J212" s="97"/>
      <c r="K212" s="197"/>
    </row>
    <row r="213" spans="1:21" x14ac:dyDescent="0.35">
      <c r="C213" s="96"/>
      <c r="D213" s="96"/>
      <c r="G213" s="99"/>
      <c r="H213" s="96"/>
      <c r="I213" s="96"/>
      <c r="J213" s="97"/>
      <c r="K213" s="197"/>
    </row>
    <row r="214" spans="1:21" x14ac:dyDescent="0.35">
      <c r="G214" s="103"/>
    </row>
  </sheetData>
  <autoFilter ref="A5:R205"/>
  <mergeCells count="41">
    <mergeCell ref="D17:D19"/>
    <mergeCell ref="D134:D136"/>
    <mergeCell ref="D128:D130"/>
    <mergeCell ref="D82:D84"/>
    <mergeCell ref="D20:D22"/>
    <mergeCell ref="D60:D62"/>
    <mergeCell ref="D53:D55"/>
    <mergeCell ref="D101:D103"/>
    <mergeCell ref="D78:D80"/>
    <mergeCell ref="D30:D33"/>
    <mergeCell ref="D121:D123"/>
    <mergeCell ref="D124:D127"/>
    <mergeCell ref="A2:L2"/>
    <mergeCell ref="A3:L3"/>
    <mergeCell ref="D116:D118"/>
    <mergeCell ref="D14:D16"/>
    <mergeCell ref="D34:D36"/>
    <mergeCell ref="D110:D112"/>
    <mergeCell ref="D88:D90"/>
    <mergeCell ref="D98:D100"/>
    <mergeCell ref="D40:D42"/>
    <mergeCell ref="D85:D87"/>
    <mergeCell ref="D95:D97"/>
    <mergeCell ref="D113:D115"/>
    <mergeCell ref="D92:D94"/>
    <mergeCell ref="D74:D76"/>
    <mergeCell ref="D63:D65"/>
    <mergeCell ref="D66:D68"/>
    <mergeCell ref="D198:D200"/>
    <mergeCell ref="D43:D45"/>
    <mergeCell ref="D107:D109"/>
    <mergeCell ref="D27:D29"/>
    <mergeCell ref="D180:D182"/>
    <mergeCell ref="D176:D178"/>
    <mergeCell ref="D170:D172"/>
    <mergeCell ref="D167:D169"/>
    <mergeCell ref="D163:D165"/>
    <mergeCell ref="D190:D192"/>
    <mergeCell ref="D131:D133"/>
    <mergeCell ref="D48:D51"/>
    <mergeCell ref="D138:D141"/>
  </mergeCells>
  <pageMargins left="0.70866141732283472" right="0.70866141732283472" top="4.1338582677165361" bottom="0.39370078740157483" header="0.31496062992125984" footer="0.31496062992125984"/>
  <pageSetup paperSize="9" scale="36" fitToHeight="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Недвижимость</vt:lpstr>
      <vt:lpstr>Особо ценное</vt:lpstr>
      <vt:lpstr>МУП, МУ</vt:lpstr>
      <vt:lpstr>ЗУ </vt:lpstr>
      <vt:lpstr>акции, доли</vt:lpstr>
      <vt:lpstr>дороги </vt:lpstr>
      <vt:lpstr>'ЗУ '!Область_печати</vt:lpstr>
      <vt:lpstr>'МУП, МУ'!Область_печати</vt:lpstr>
      <vt:lpstr>'Особо ценное'!Область_печати</vt:lpstr>
    </vt:vector>
  </TitlesOfParts>
  <Company>Администрация МО Динской район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Рабочий</cp:lastModifiedBy>
  <cp:lastPrinted>2023-02-22T05:12:32Z</cp:lastPrinted>
  <dcterms:created xsi:type="dcterms:W3CDTF">2012-06-29T09:55:37Z</dcterms:created>
  <dcterms:modified xsi:type="dcterms:W3CDTF">2023-02-22T05:13:32Z</dcterms:modified>
</cp:coreProperties>
</file>