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ОЛНЕНИЕ доходов за 2011 год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<sst xmlns="http://schemas.openxmlformats.org/spreadsheetml/2006/main" count="61" uniqueCount="60">
  <si>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КБК</t>
  </si>
  <si>
    <t>Наименование показателя</t>
  </si>
  <si>
    <t>1 01 02000 01 0000 110</t>
  </si>
  <si>
    <t>НДФЛ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</si>
  <si>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</si>
  <si>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</si>
  <si>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</si>
  <si>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</si>
  <si>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</si>
  <si>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</si>
  <si>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</si>
  <si>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</si>
  <si>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</si>
  <si>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</si>
  <si>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</si>
  <si>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1 11 05010 00 0000 120</t>
  </si>
  <si>
    <t>Арендная плата за земли</t>
  </si>
  <si>
    <r>
      <t xml:space="preserve"> - арендная плата и поступления от продажи права на заключение договоров аренды за земли </t>
    </r>
    <r>
      <rPr>
        <b/>
        <i/>
        <sz val="11"/>
        <rFont val="Times New Roman"/>
        <family val="1"/>
      </rPr>
      <t>сельхоз назначения</t>
    </r>
    <r>
      <rPr>
        <i/>
        <sz val="11"/>
        <rFont val="Times New Roman"/>
        <family val="1"/>
      </rPr>
      <t xml:space="preserve"> до разграничения гос. собственности на землю, расположенных в границах сельских поселений</t>
    </r>
  </si>
  <si>
    <r>
      <t xml:space="preserve"> - арендная плата и поступления от продажи права на заключение договоров аренды </t>
    </r>
    <r>
      <rPr>
        <b/>
        <i/>
        <sz val="11"/>
        <rFont val="Times New Roman"/>
        <family val="1"/>
      </rPr>
      <t xml:space="preserve"> за земли промышленности</t>
    </r>
    <r>
      <rPr>
        <i/>
        <sz val="11"/>
        <rFont val="Times New Roman"/>
        <family val="1"/>
      </rPr>
      <t>, энергетики, транспорта, связи и земли иного специального назначения ….</t>
    </r>
  </si>
  <si>
    <t>1 17 01050 10 0000 180</t>
  </si>
  <si>
    <t>Итого собственных доходов</t>
  </si>
  <si>
    <t>ВСЕГО ДОХОДОВ</t>
  </si>
  <si>
    <t>отклонения факта от плана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</si>
  <si>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</si>
  <si>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</si>
  <si>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</si>
  <si>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</si>
  <si>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r>
      <t xml:space="preserve"> - арендная плата и поступления от продажи права на заключение договоров аренды </t>
    </r>
    <r>
      <rPr>
        <b/>
        <i/>
        <sz val="11"/>
        <rFont val="Times New Roman"/>
        <family val="1"/>
      </rPr>
      <t>за земли сельских населенных пунктов</t>
    </r>
    <r>
      <rPr>
        <i/>
        <sz val="11"/>
        <rFont val="Times New Roman"/>
        <family val="1"/>
      </rPr>
      <t xml:space="preserve"> </t>
    </r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</si>
  <si>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</si>
  <si>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</si>
  <si>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1 13 03050 10 0000 130</t>
  </si>
  <si>
    <t xml:space="preserve">Прочие доходы бюджетов поселений от оказания платных услуг и компенсации затрат государства </t>
  </si>
  <si>
    <t>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</si>
  <si>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</si>
  <si>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Невыясненные поступления, зачисляемые в бюджеты поселений</t>
  </si>
  <si>
    <t>1 18 05010 10 0000 180</t>
  </si>
  <si>
    <t>Доходы бюджетов поселений от возврата остатков субсидий и субвенций прошлых лет</t>
  </si>
  <si>
    <t xml:space="preserve">1 19 05000 10 0000 151 </t>
  </si>
  <si>
    <t xml:space="preserve">Возврат остатков субсидий и субвенций из бюджетов поселений </t>
  </si>
  <si>
    <t>2 02 00000 10 0000 151</t>
  </si>
  <si>
    <t>Безвозмездные поступления</t>
  </si>
  <si>
    <t>Поступления от продажи земельных участков, государственная собственность на которые не разграничена</t>
  </si>
  <si>
    <t>Итого доходов</t>
  </si>
  <si>
    <t>руб.</t>
  </si>
  <si>
    <t xml:space="preserve">1 11 05011 10 0021 120 </t>
  </si>
  <si>
    <t xml:space="preserve">1 11 05011 10 0023 120 </t>
  </si>
  <si>
    <t xml:space="preserve">1 11 05011 10 0024 120 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</si>
  <si>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</si>
  <si>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</si>
  <si>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1 14 06014 10 0000 430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</si>
  <si>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</si>
  <si>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</si>
  <si>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1 17 05050 10 0000 180</t>
  </si>
  <si>
    <t>Прочие неналоговые доходы бюджетов поселений</t>
  </si>
  <si>
    <t>Анализ исполнения собственных доходов бюджета Нововеличковского сельского поселения за 2011 год</t>
  </si>
  <si>
    <t>Уточненный план 2011 г.</t>
  </si>
  <si>
    <t>факт 2011 г.</t>
  </si>
  <si>
    <t xml:space="preserve"> % исполнения бюджетных назначений 2011 г.</t>
  </si>
  <si>
    <t>Специалист  1 категории финансово-экономического отдела                                                                                   С.А. Хельд</t>
  </si>
  <si>
    <t xml:space="preserve">Приложение № 1
к  решению Совета Нововеличковского сельского поселения Динского района                                                       от __________№______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</si>
</sst>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73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173" fontId="1" fillId="33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right" vertical="center"/>
    </xf>
    <xf numFmtId="173" fontId="1" fillId="35" borderId="10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1" fontId="5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1.8515625" style="0" customWidth="1"/>
    <col min="2" max="2" width="44.28125" style="0" customWidth="1"/>
    <col min="3" max="3" width="12.57421875" style="0" customWidth="1"/>
    <col min="4" max="4" width="12.8515625" style="0" customWidth="1"/>
    <col min="5" max="5" width="13.57421875" style="0" customWidth="1"/>
    <col min="6" max="6" width="12.57421875" style="0" customWidth="1"/>
  </cols>
  <sheetData>
    <row r="1" spans="3:6" ht="115.5" customHeight="1">
      <c r="C1" s="26" t="s">
        <v>59</v>
      </c>
      <c r="D1" s="27"/>
      <c r="E1" s="27"/>
      <c r="F1" s="27"/>
    </row>
    <row r="2" spans="1:6" ht="12" customHeight="1">
      <c r="A2" s="31" t="s">
        <v>54</v>
      </c>
      <c r="B2" s="32"/>
      <c r="C2" s="32"/>
      <c r="D2" s="32"/>
      <c r="E2" s="32"/>
      <c r="F2" s="32"/>
    </row>
    <row r="3" spans="1:6" ht="9.75" customHeight="1">
      <c r="A3" s="32"/>
      <c r="B3" s="32"/>
      <c r="C3" s="32"/>
      <c r="D3" s="32"/>
      <c r="E3" s="32"/>
      <c r="F3" s="32"/>
    </row>
    <row r="4" ht="12.75" customHeight="1">
      <c r="F4" s="1" t="s">
        <v>43</v>
      </c>
    </row>
    <row r="5" spans="1:6" ht="27.75" customHeight="1">
      <c r="A5" s="37" t="s">
        <v>0</v>
      </c>
      <c r="B5" s="38" t="s">
        <v>1</v>
      </c>
      <c r="C5" s="39" t="s">
        <v>55</v>
      </c>
      <c r="D5" s="28" t="s">
        <v>56</v>
      </c>
      <c r="E5" s="28" t="s">
        <v>22</v>
      </c>
      <c r="F5" s="28" t="s">
        <v>57</v>
      </c>
    </row>
    <row r="6" spans="1:6" ht="24.75" customHeight="1">
      <c r="A6" s="37"/>
      <c r="B6" s="38"/>
      <c r="C6" s="39"/>
      <c r="D6" s="28"/>
      <c r="E6" s="28"/>
      <c r="F6" s="28"/>
    </row>
    <row r="7" spans="1:6" ht="15" customHeight="1">
      <c r="A7" s="4" t="s">
        <v>2</v>
      </c>
      <c r="B7" s="2" t="s">
        <v>3</v>
      </c>
      <c r="C7" s="6">
        <v>3506900</v>
      </c>
      <c r="D7" s="6">
        <f>594+3553541.91+17228.12+11188.06+2507.57+4812.6</f>
        <v>3589872.2600000002</v>
      </c>
      <c r="E7" s="8">
        <f aca="true" t="shared" si="0" ref="E7:E12">D7-C7</f>
        <v>82972.26000000024</v>
      </c>
      <c r="F7" s="7">
        <f aca="true" t="shared" si="1" ref="F7:F12">D7/C7*100</f>
        <v>102.36597165587841</v>
      </c>
    </row>
    <row r="8" spans="1:6" ht="13.5" customHeight="1">
      <c r="A8" s="4" t="s">
        <v>4</v>
      </c>
      <c r="B8" s="2" t="s">
        <v>5</v>
      </c>
      <c r="C8" s="6">
        <v>610000</v>
      </c>
      <c r="D8" s="8">
        <f>57112.78+552320.68+412.14+60</f>
        <v>609905.6000000001</v>
      </c>
      <c r="E8" s="8">
        <f t="shared" si="0"/>
        <v>-94.39999999990687</v>
      </c>
      <c r="F8" s="7">
        <f t="shared" si="1"/>
        <v>99.98452459016394</v>
      </c>
    </row>
    <row r="9" spans="1:6" ht="14.25" customHeight="1">
      <c r="A9" s="4" t="s">
        <v>6</v>
      </c>
      <c r="B9" s="2" t="s">
        <v>7</v>
      </c>
      <c r="C9" s="6">
        <v>67000</v>
      </c>
      <c r="D9" s="8">
        <f>59046.22+7918.48</f>
        <v>66964.7</v>
      </c>
      <c r="E9" s="8">
        <f t="shared" si="0"/>
        <v>-35.30000000000291</v>
      </c>
      <c r="F9" s="7">
        <f t="shared" si="1"/>
        <v>99.94731343283581</v>
      </c>
    </row>
    <row r="10" spans="1:6" ht="14.25" customHeight="1">
      <c r="A10" s="4" t="s">
        <v>23</v>
      </c>
      <c r="B10" s="2" t="s">
        <v>25</v>
      </c>
      <c r="C10" s="6">
        <v>146000</v>
      </c>
      <c r="D10" s="8">
        <f>119358.4+639.9+600</f>
        <v>120598.29999999999</v>
      </c>
      <c r="E10" s="8">
        <f t="shared" si="0"/>
        <v>-25401.70000000001</v>
      </c>
      <c r="F10" s="7">
        <f t="shared" si="1"/>
        <v>82.60157534246575</v>
      </c>
    </row>
    <row r="11" spans="1:6" ht="14.25" customHeight="1">
      <c r="A11" s="4" t="s">
        <v>24</v>
      </c>
      <c r="B11" s="2" t="s">
        <v>26</v>
      </c>
      <c r="C11" s="6">
        <v>1786600</v>
      </c>
      <c r="D11" s="8">
        <f>1792968.23+21280.03</f>
        <v>1814248.26</v>
      </c>
      <c r="E11" s="8">
        <f t="shared" si="0"/>
        <v>27648.26000000001</v>
      </c>
      <c r="F11" s="7">
        <f t="shared" si="1"/>
        <v>101.54753498264861</v>
      </c>
    </row>
    <row r="12" spans="1:6" ht="15.75" customHeight="1">
      <c r="A12" s="4" t="s">
        <v>8</v>
      </c>
      <c r="B12" s="2" t="s">
        <v>9</v>
      </c>
      <c r="C12" s="6">
        <f>C14+C15+C16</f>
        <v>5844300</v>
      </c>
      <c r="D12" s="6">
        <f>D14+D15+D16</f>
        <v>5854120.33</v>
      </c>
      <c r="E12" s="8">
        <f t="shared" si="0"/>
        <v>9820.330000000075</v>
      </c>
      <c r="F12" s="7">
        <f t="shared" si="1"/>
        <v>100.16803261297333</v>
      </c>
    </row>
    <row r="13" spans="1:6" ht="13.5" customHeight="1">
      <c r="A13" s="4"/>
      <c r="B13" s="2" t="s">
        <v>10</v>
      </c>
      <c r="C13" s="6"/>
      <c r="D13" s="8"/>
      <c r="E13" s="8"/>
      <c r="F13" s="7"/>
    </row>
    <row r="14" spans="1:6" ht="43.5" customHeight="1">
      <c r="A14" s="4" t="s">
        <v>11</v>
      </c>
      <c r="B14" s="3" t="s">
        <v>12</v>
      </c>
      <c r="C14" s="6">
        <v>2521300</v>
      </c>
      <c r="D14" s="8">
        <f>2473401.54+44384.36+9684.55</f>
        <v>2527470.4499999997</v>
      </c>
      <c r="E14" s="8">
        <f>D14-C14</f>
        <v>6170.449999999721</v>
      </c>
      <c r="F14" s="7">
        <f>D14/C14*100</f>
        <v>100.24473287589734</v>
      </c>
    </row>
    <row r="15" spans="1:6" ht="45" customHeight="1">
      <c r="A15" s="4" t="s">
        <v>13</v>
      </c>
      <c r="B15" s="3" t="s">
        <v>14</v>
      </c>
      <c r="C15" s="6">
        <v>3323000</v>
      </c>
      <c r="D15" s="8">
        <f>3290525.86+10541.23+21747.6</f>
        <v>3322814.69</v>
      </c>
      <c r="E15" s="8">
        <f>D15-C15</f>
        <v>-185.31000000005588</v>
      </c>
      <c r="F15" s="7">
        <f>D15/C15*100</f>
        <v>99.994423412579</v>
      </c>
    </row>
    <row r="16" spans="1:6" ht="45" customHeight="1">
      <c r="A16" s="4" t="s">
        <v>50</v>
      </c>
      <c r="B16" s="3" t="s">
        <v>51</v>
      </c>
      <c r="C16" s="6">
        <v>0</v>
      </c>
      <c r="D16" s="8">
        <f>1480.1+2355.09</f>
        <v>3835.19</v>
      </c>
      <c r="E16" s="8">
        <f>D16-C16</f>
        <v>3835.19</v>
      </c>
      <c r="F16" s="7" t="e">
        <f>D16/C16*100</f>
        <v>#DIV/0!</v>
      </c>
    </row>
    <row r="17" spans="1:6" s="25" customFormat="1" ht="14.25" customHeight="1">
      <c r="A17" s="4" t="s">
        <v>15</v>
      </c>
      <c r="B17" s="2" t="s">
        <v>16</v>
      </c>
      <c r="C17" s="6">
        <f>C19+C20+C21</f>
        <v>1900000</v>
      </c>
      <c r="D17" s="6">
        <f>D19+D20+D21</f>
        <v>1924018.8299999998</v>
      </c>
      <c r="E17" s="8">
        <f>D17-C17</f>
        <v>24018.82999999984</v>
      </c>
      <c r="F17" s="7">
        <f>D17/C17*100</f>
        <v>101.26414894736841</v>
      </c>
    </row>
    <row r="18" spans="1:6" ht="13.5" customHeight="1">
      <c r="A18" s="4"/>
      <c r="B18" s="2" t="s">
        <v>10</v>
      </c>
      <c r="C18" s="6"/>
      <c r="D18" s="8"/>
      <c r="E18" s="8"/>
      <c r="F18" s="7"/>
    </row>
    <row r="19" spans="1:6" ht="72.75" customHeight="1">
      <c r="A19" s="4" t="s">
        <v>44</v>
      </c>
      <c r="B19" s="3" t="s">
        <v>17</v>
      </c>
      <c r="C19" s="6">
        <v>884000</v>
      </c>
      <c r="D19" s="24">
        <v>883993.98</v>
      </c>
      <c r="E19" s="8">
        <f aca="true" t="shared" si="2" ref="E19:E34">D19-C19</f>
        <v>-6.0200000000186265</v>
      </c>
      <c r="F19" s="7">
        <f aca="true" t="shared" si="3" ref="F19:F33">D19/C19*100</f>
        <v>99.99931900452489</v>
      </c>
    </row>
    <row r="20" spans="1:6" ht="42.75" customHeight="1">
      <c r="A20" s="4" t="s">
        <v>45</v>
      </c>
      <c r="B20" s="3" t="s">
        <v>27</v>
      </c>
      <c r="C20" s="6">
        <v>922000</v>
      </c>
      <c r="D20" s="8">
        <v>940937.92</v>
      </c>
      <c r="E20" s="8">
        <f t="shared" si="2"/>
        <v>18937.920000000042</v>
      </c>
      <c r="F20" s="7">
        <f t="shared" si="3"/>
        <v>102.0540043383948</v>
      </c>
    </row>
    <row r="21" spans="1:6" ht="65.25" customHeight="1">
      <c r="A21" s="4" t="s">
        <v>46</v>
      </c>
      <c r="B21" s="3" t="s">
        <v>18</v>
      </c>
      <c r="C21" s="6">
        <v>94000</v>
      </c>
      <c r="D21" s="8">
        <v>99086.93</v>
      </c>
      <c r="E21" s="8">
        <f t="shared" si="2"/>
        <v>5086.929999999993</v>
      </c>
      <c r="F21" s="7">
        <f t="shared" si="3"/>
        <v>105.41162765957446</v>
      </c>
    </row>
    <row r="22" spans="1:6" ht="45.75" customHeight="1">
      <c r="A22" s="4" t="s">
        <v>28</v>
      </c>
      <c r="B22" s="2" t="s">
        <v>29</v>
      </c>
      <c r="C22" s="6">
        <v>15000</v>
      </c>
      <c r="D22" s="8">
        <v>14160.43</v>
      </c>
      <c r="E22" s="8">
        <f t="shared" si="2"/>
        <v>-839.5699999999997</v>
      </c>
      <c r="F22" s="7">
        <f t="shared" si="3"/>
        <v>94.40286666666667</v>
      </c>
    </row>
    <row r="23" spans="1:6" ht="31.5" customHeight="1" hidden="1">
      <c r="A23" s="4" t="s">
        <v>30</v>
      </c>
      <c r="B23" s="2" t="s">
        <v>31</v>
      </c>
      <c r="C23" s="6">
        <v>0</v>
      </c>
      <c r="D23" s="8">
        <v>0</v>
      </c>
      <c r="E23" s="8">
        <f t="shared" si="2"/>
        <v>0</v>
      </c>
      <c r="F23" s="7" t="e">
        <f t="shared" si="3"/>
        <v>#DIV/0!</v>
      </c>
    </row>
    <row r="24" spans="1:6" ht="36" customHeight="1" hidden="1">
      <c r="A24" s="4" t="s">
        <v>47</v>
      </c>
      <c r="B24" s="5" t="s">
        <v>48</v>
      </c>
      <c r="C24" s="6">
        <v>0</v>
      </c>
      <c r="D24" s="8">
        <v>0</v>
      </c>
      <c r="E24" s="8">
        <f>D24-C24</f>
        <v>0</v>
      </c>
      <c r="F24" s="7" t="e">
        <f>D24/C24*100</f>
        <v>#DIV/0!</v>
      </c>
    </row>
    <row r="25" spans="1:6" ht="45.75" customHeight="1">
      <c r="A25" s="13" t="s">
        <v>49</v>
      </c>
      <c r="B25" s="15" t="s">
        <v>41</v>
      </c>
      <c r="C25" s="11">
        <v>3930700</v>
      </c>
      <c r="D25" s="11">
        <v>4300049.38</v>
      </c>
      <c r="E25" s="8">
        <f>D25-C25</f>
        <v>369349.3799999999</v>
      </c>
      <c r="F25" s="7">
        <f>D25/C25*100</f>
        <v>109.3965293713588</v>
      </c>
    </row>
    <row r="26" spans="1:6" s="19" customFormat="1" ht="57" customHeight="1">
      <c r="A26" s="4" t="s">
        <v>32</v>
      </c>
      <c r="B26" s="5" t="s">
        <v>33</v>
      </c>
      <c r="C26" s="6"/>
      <c r="D26" s="8">
        <v>300</v>
      </c>
      <c r="E26" s="8">
        <f>D26-C26</f>
        <v>300</v>
      </c>
      <c r="F26" s="7" t="e">
        <f>D26/C26*100</f>
        <v>#DIV/0!</v>
      </c>
    </row>
    <row r="27" spans="1:6" ht="26.25" customHeight="1" hidden="1">
      <c r="A27" s="4" t="s">
        <v>19</v>
      </c>
      <c r="B27" s="5" t="s">
        <v>34</v>
      </c>
      <c r="C27" s="6">
        <v>0</v>
      </c>
      <c r="D27" s="8">
        <v>0</v>
      </c>
      <c r="E27" s="8">
        <f t="shared" si="2"/>
        <v>0</v>
      </c>
      <c r="F27" s="7" t="e">
        <f>D27/C27*100</f>
        <v>#DIV/0!</v>
      </c>
    </row>
    <row r="28" spans="1:6" ht="26.25" customHeight="1">
      <c r="A28" s="4" t="s">
        <v>52</v>
      </c>
      <c r="B28" s="5" t="s">
        <v>53</v>
      </c>
      <c r="C28" s="6">
        <v>0</v>
      </c>
      <c r="D28" s="8">
        <v>6000</v>
      </c>
      <c r="E28" s="8">
        <f t="shared" si="2"/>
        <v>6000</v>
      </c>
      <c r="F28" s="7" t="e">
        <f>D28/C28*100</f>
        <v>#DIV/0!</v>
      </c>
    </row>
    <row r="29" spans="1:6" ht="25.5" customHeight="1" hidden="1">
      <c r="A29" s="4" t="s">
        <v>35</v>
      </c>
      <c r="B29" s="5" t="s">
        <v>36</v>
      </c>
      <c r="C29" s="6">
        <v>0</v>
      </c>
      <c r="D29" s="8">
        <v>0</v>
      </c>
      <c r="E29" s="8">
        <f t="shared" si="2"/>
        <v>0</v>
      </c>
      <c r="F29" s="7" t="e">
        <f t="shared" si="3"/>
        <v>#DIV/0!</v>
      </c>
    </row>
    <row r="30" spans="1:6" ht="30" customHeight="1" hidden="1">
      <c r="A30" s="4" t="s">
        <v>37</v>
      </c>
      <c r="B30" s="5" t="s">
        <v>38</v>
      </c>
      <c r="C30" s="6">
        <v>0</v>
      </c>
      <c r="D30" s="8">
        <v>0</v>
      </c>
      <c r="E30" s="8">
        <v>0</v>
      </c>
      <c r="F30" s="7">
        <v>0</v>
      </c>
    </row>
    <row r="31" spans="1:6" ht="15">
      <c r="A31" s="29" t="s">
        <v>20</v>
      </c>
      <c r="B31" s="34"/>
      <c r="C31" s="9">
        <f>C7+C8+C9+C10+C11+C12+C17+C22+C23+C26+C24+C27+C29+C30+C25</f>
        <v>17806500</v>
      </c>
      <c r="D31" s="9">
        <f>D7+D8+D9+D10+D11+D12+D17+D22+D23+D26+D24+D27+D29+D30+D25+D28</f>
        <v>18300238.09</v>
      </c>
      <c r="E31" s="12">
        <f t="shared" si="2"/>
        <v>493738.08999999985</v>
      </c>
      <c r="F31" s="10">
        <f t="shared" si="3"/>
        <v>102.7727969561677</v>
      </c>
    </row>
    <row r="32" spans="1:6" ht="15">
      <c r="A32" s="15" t="s">
        <v>39</v>
      </c>
      <c r="B32" s="14" t="s">
        <v>40</v>
      </c>
      <c r="C32" s="11">
        <f>4283000+281300+7000+26100+300000</f>
        <v>4897400</v>
      </c>
      <c r="D32" s="11">
        <f>4266184.41+281300+7000+26100+300000</f>
        <v>4880584.41</v>
      </c>
      <c r="E32" s="8">
        <f t="shared" si="2"/>
        <v>-16815.58999999985</v>
      </c>
      <c r="F32" s="7">
        <f t="shared" si="3"/>
        <v>99.6566425041859</v>
      </c>
    </row>
    <row r="33" spans="1:6" ht="15">
      <c r="A33" s="29" t="s">
        <v>42</v>
      </c>
      <c r="B33" s="30"/>
      <c r="C33" s="9">
        <f>C31+C32</f>
        <v>22703900</v>
      </c>
      <c r="D33" s="9">
        <f>D31+D32</f>
        <v>23180822.5</v>
      </c>
      <c r="E33" s="12">
        <f t="shared" si="2"/>
        <v>476922.5</v>
      </c>
      <c r="F33" s="10">
        <f t="shared" si="3"/>
        <v>102.10061927686434</v>
      </c>
    </row>
    <row r="34" spans="1:6" ht="15">
      <c r="A34" s="35" t="s">
        <v>21</v>
      </c>
      <c r="B34" s="36"/>
      <c r="C34" s="18">
        <f>C33</f>
        <v>22703900</v>
      </c>
      <c r="D34" s="18">
        <f>D33</f>
        <v>23180822.5</v>
      </c>
      <c r="E34" s="16">
        <f t="shared" si="2"/>
        <v>476922.5</v>
      </c>
      <c r="F34" s="17">
        <f>D34/C34*100</f>
        <v>102.10061927686434</v>
      </c>
    </row>
    <row r="35" spans="1:6" ht="17.25" customHeight="1">
      <c r="A35" s="20"/>
      <c r="B35" s="20"/>
      <c r="C35" s="21"/>
      <c r="D35" s="21"/>
      <c r="E35" s="22"/>
      <c r="F35" s="23"/>
    </row>
    <row r="36" spans="1:6" ht="28.5" customHeight="1">
      <c r="A36" s="33" t="s">
        <v>58</v>
      </c>
      <c r="B36" s="33"/>
      <c r="C36" s="33"/>
      <c r="D36" s="33"/>
      <c r="E36" s="33"/>
      <c r="F36" s="33"/>
    </row>
  </sheetData>
  <sheetProtection/>
  <mergeCells count="12">
    <mergeCell ref="D5:D6"/>
    <mergeCell ref="E5:E6"/>
    <mergeCell ref="C1:F1"/>
    <mergeCell ref="F5:F6"/>
    <mergeCell ref="A33:B33"/>
    <mergeCell ref="A2:F3"/>
    <mergeCell ref="A36:F36"/>
    <mergeCell ref="A31:B31"/>
    <mergeCell ref="A34:B34"/>
    <mergeCell ref="A5:A6"/>
    <mergeCell ref="B5:B6"/>
    <mergeCell ref="C5:C6"/>
  </mergeCells>
  <printOptions/>
  <pageMargins left="1.1811023622047245" right="0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2012-04-04T10:23:41Z</cp:lastPrinted>
  <dcterms:created xsi:type="dcterms:W3CDTF">1996-10-08T23:32:33Z</dcterms:created>
  <dcterms:modified xsi:type="dcterms:W3CDTF">2012-04-04T10:23:44Z</dcterms:modified>
  <cp:category/>
  <cp:version/>
  <cp:contentType/>
  <cp:contentStatus/>
</cp:coreProperties>
</file>